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achel.varghese_HVE\ND Office Echo\AU-RVIB74JF\"/>
    </mc:Choice>
  </mc:AlternateContent>
  <xr:revisionPtr revIDLastSave="0" documentId="13_ncr:1_{62362D3F-CF88-426E-A6CC-24E06B31B4EC}" xr6:coauthVersionLast="47" xr6:coauthVersionMax="47" xr10:uidLastSave="{00000000-0000-0000-0000-000000000000}"/>
  <bookViews>
    <workbookView xWindow="-28920" yWindow="-120" windowWidth="29040" windowHeight="15840" xr2:uid="{AF319E6C-E320-4630-AD5C-3D6AD37CA2D7}"/>
  </bookViews>
  <sheets>
    <sheet name="Actual prices payable 198G" sheetId="7" r:id="rId1"/>
  </sheets>
  <externalReferences>
    <externalReference r:id="rId2"/>
  </externalReferences>
  <definedNames>
    <definedName name="ABN">#REF!</definedName>
    <definedName name="_xlnm.Print_Area" localSheetId="0">'Actual prices payable 198G'!$A$1:$BT$4</definedName>
    <definedName name="rPipelineAssets">#REF!</definedName>
    <definedName name="rSharedAssets">#REF!</definedName>
    <definedName name="rYesNo">#REF!</definedName>
    <definedName name="Tradingname">#REF!</definedName>
    <definedName name="UNI_AA_VERSION" hidden="1">"322.4.0"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 name="YEAR">[1]Outcomes!$B$3</definedName>
    <definedName name="Yearending">#REF!</definedName>
    <definedName name="Year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2" i="7" l="1"/>
  <c r="M325" i="7"/>
  <c r="M319" i="7"/>
  <c r="M308" i="7" l="1"/>
  <c r="M303" i="7"/>
  <c r="M288" i="7"/>
  <c r="M283" i="7"/>
  <c r="M282" i="7"/>
  <c r="M277" i="7"/>
  <c r="O273" i="7" l="1"/>
  <c r="M256" i="7"/>
  <c r="O252" i="7" l="1"/>
  <c r="M239" i="7"/>
  <c r="M220" i="7" l="1"/>
  <c r="M213" i="7"/>
  <c r="M194" i="7"/>
  <c r="M183" i="7"/>
  <c r="J181" i="7"/>
  <c r="M178" i="7"/>
  <c r="J159" i="7" l="1"/>
  <c r="J158" i="7"/>
  <c r="J160" i="7" s="1"/>
  <c r="J161" i="7" s="1"/>
  <c r="M139" i="7" l="1"/>
  <c r="M133" i="7"/>
  <c r="M127" i="7"/>
  <c r="M119" i="7"/>
  <c r="O115" i="7"/>
  <c r="M100" i="7"/>
  <c r="M83" i="7" l="1"/>
  <c r="M73" i="7"/>
  <c r="M62" i="7"/>
  <c r="M61" i="7"/>
  <c r="M52" i="7"/>
  <c r="M41" i="7"/>
  <c r="M36" i="7"/>
  <c r="M14" i="7" l="1"/>
</calcChain>
</file>

<file path=xl/sharedStrings.xml><?xml version="1.0" encoding="utf-8"?>
<sst xmlns="http://schemas.openxmlformats.org/spreadsheetml/2006/main" count="3117" uniqueCount="284">
  <si>
    <t xml:space="preserve">PART 18A </t>
  </si>
  <si>
    <t>=Tradingname</t>
  </si>
  <si>
    <t xml:space="preserve">Year ending </t>
  </si>
  <si>
    <t>=Yearending</t>
  </si>
  <si>
    <t>Actual prices payable</t>
  </si>
  <si>
    <t>Table:  Actual prices payable</t>
  </si>
  <si>
    <t>Service</t>
  </si>
  <si>
    <t>Contract and service dates and terms</t>
  </si>
  <si>
    <t xml:space="preserve">Price </t>
  </si>
  <si>
    <t>Prices payable as in the contract (excluding GST)</t>
  </si>
  <si>
    <t>fixed price unit ($/GJ or $/GJ/day)</t>
  </si>
  <si>
    <t>Unique contract identifier (assigned by service provider)</t>
  </si>
  <si>
    <t>this allows users to understand timing of actual demand for services and when there may be availability</t>
  </si>
  <si>
    <t xml:space="preserve"> if the fixed price covers more than one service, put 0 in the subsequent rows for those services within the same contract that are sold bundled under a single price</t>
  </si>
  <si>
    <t>Part 18A facility by means of which the service is provided r198G(1)(a)</t>
  </si>
  <si>
    <t>Date contract first entered into r198G(1)(b)</t>
  </si>
  <si>
    <t xml:space="preserve">Service term start date r198G(1)(c) </t>
  </si>
  <si>
    <t>Service Type  r198G(1)(d)</t>
  </si>
  <si>
    <t>unit of contracted quantity (GJ or GJ/day)</t>
  </si>
  <si>
    <t>Date contract last varied r198G(1)(b)</t>
  </si>
  <si>
    <t xml:space="preserve">Service term end date r198G(1)(c) </t>
  </si>
  <si>
    <t xml:space="preserve"> if the variable price covers more than one service, put 0 in the subsequent rows for those services within the same contract that are sold bundled under a single price</t>
  </si>
  <si>
    <t>if price has been converted into $/GJ or $/Gj/day under r198G(1)(i) provide original price unit and  explanation of how conversion was made in this column</t>
  </si>
  <si>
    <t xml:space="preserve">Where a contract contains multiple services, each service should be listed on separate rows even if bundled together for pricing purposes. </t>
  </si>
  <si>
    <t>Identifiers</t>
  </si>
  <si>
    <t>Dates of services</t>
  </si>
  <si>
    <t>Quantity</t>
  </si>
  <si>
    <t>please list actual dates service is in use, if service is not non-stop between service term start and end dates. r198H(2)(b)</t>
  </si>
  <si>
    <t>original price per unit and description of conversion required under r198G(1)(i))</t>
  </si>
  <si>
    <t>Fixed price for service - if the fixed price covers more than one service, put 0 in the subsequent rows for those services within the same contract that are sold bundled under a single price 
(r198G(1)(h))</t>
  </si>
  <si>
    <t>Notes (optional)</t>
  </si>
  <si>
    <t>Are terms and conditions are the same or substantially the same as the relevant published Standing Terms 
r198G(1)(g)</t>
  </si>
  <si>
    <t>Non-price terms and conditions</t>
  </si>
  <si>
    <t>Priority (firm or as available and interruptible or other (described in column W))
r198G(1)(e)</t>
  </si>
  <si>
    <t>Please separately list the components of the fixed and variable prices of the service to the extent they are separately identified in the contract. 
r198G(1)(j)</t>
  </si>
  <si>
    <t>Type of price structure - fixed/variable/ combination 
r198G(1)(j)</t>
  </si>
  <si>
    <t>fixed price unit ($/GJ or $/GJ/day) r198G(i)</t>
  </si>
  <si>
    <t>variable price for service -  if the variable price covers more than one service, put 0 in the subsequent rows for those services within the same contract that are sold bundled under a single price
 r198G(1)(h)</t>
  </si>
  <si>
    <t>variable price unit ($/GJ or $/GJ/day) r198G(1)(i)</t>
  </si>
  <si>
    <t>price escalation mechanism for fixed price r198G(1)(k)</t>
  </si>
  <si>
    <t>price escalation mechanism for variable price component  r198G(1)(k)</t>
  </si>
  <si>
    <t>To be assigned by Part 18A service provider to link multiple services offered under single contracts (do not leave blank)</t>
  </si>
  <si>
    <t xml:space="preserve">Applicable quantity for the service  - please list contracted quantity under r198G(1)(f), including:
For compression service facilities 
r198G(1)(f)(i) 
maximum daily quantity
For storage facilities 
r198G(1)(f)(ii)
storage capacity for storage services or
 maximum daily quantities for injection and withdrawal rates, where relevant. </t>
  </si>
  <si>
    <t>Iona Gas Storage Facility</t>
  </si>
  <si>
    <t>Injection into SWP (firm capacity)</t>
  </si>
  <si>
    <t>1/01/2021*</t>
  </si>
  <si>
    <t>N/A (service is non-stop)</t>
  </si>
  <si>
    <t>180000</t>
  </si>
  <si>
    <t>GJ/day</t>
  </si>
  <si>
    <t>Fixed price</t>
  </si>
  <si>
    <t>$/GJ/Day</t>
  </si>
  <si>
    <t>Original price: $275 per GJ/day per annum; Conversion: Original price/365</t>
  </si>
  <si>
    <t>As at 1 Oct 2015. Escalated on each 1 Jan, starting with the first escalation on 1 Jan 2016, using September quarter CPI weighted average of 8 capital cities</t>
  </si>
  <si>
    <t>As stated (already separately identified)</t>
  </si>
  <si>
    <t>No</t>
  </si>
  <si>
    <t>firm</t>
  </si>
  <si>
    <t>*Service was provided prior to 1 Jan 2021, but the contracted quantity, which has now expired, was different from the quantity set out in column J.</t>
  </si>
  <si>
    <t>Injection into SEA Gas (firm capacity)</t>
  </si>
  <si>
    <t>As above</t>
  </si>
  <si>
    <t>90000</t>
  </si>
  <si>
    <t>Withdrawal from Reservoir (firm capacity)</t>
  </si>
  <si>
    <t>Injection into Reservoir (firm capacity)</t>
  </si>
  <si>
    <t>45000</t>
  </si>
  <si>
    <t>Withdrawal from SWP (firm capacity)</t>
  </si>
  <si>
    <t>Withdrawal from SEA Gas (firm capacity)</t>
  </si>
  <si>
    <t>Bypass Service (firm capacity)*</t>
  </si>
  <si>
    <t>60000</t>
  </si>
  <si>
    <t>As above
* This bypass service provides the customer with some additional capacity rights to withdraw gas at a connection point for injection at another connection point, in certain circumstances.</t>
  </si>
  <si>
    <t>Bypass SWP Withdrawal (firm capacity)*</t>
  </si>
  <si>
    <t>15000</t>
  </si>
  <si>
    <t>Bypass SEA Gas Withdrawal (firm capacity)*</t>
  </si>
  <si>
    <t>Storage Capacity (firm capacity)</t>
  </si>
  <si>
    <t>7200000</t>
  </si>
  <si>
    <t>GJ</t>
  </si>
  <si>
    <t>Withdrawal from SWP for Injection into Reservoir (actual usage)</t>
  </si>
  <si>
    <t>N/A - no contracted quantity</t>
  </si>
  <si>
    <t>Variable price</t>
  </si>
  <si>
    <t>0.0765</t>
  </si>
  <si>
    <t>$/GJ</t>
  </si>
  <si>
    <t>other (specify in column W)</t>
  </si>
  <si>
    <t>In relation to column V - 'other' selected as this item reflects the price for an actual service provided</t>
  </si>
  <si>
    <t>Withdrawal from SWP for injection into SEAGas (actual usage)</t>
  </si>
  <si>
    <t>Withdrawal from Reservoir for injection into SWP (actual usage)</t>
  </si>
  <si>
    <t>0.0383</t>
  </si>
  <si>
    <t>Withdrawal from Reservoir for injection into SEA Gas (actual usage)</t>
  </si>
  <si>
    <t>Withdrawal from SEA Gas for injection into Reservoir (actual usage)</t>
  </si>
  <si>
    <t>0.0128</t>
  </si>
  <si>
    <t>Withdrawal from SEA Gas for injection into SWP (actual usage)</t>
  </si>
  <si>
    <t>Approved Injection into Reservoir (as-available)</t>
  </si>
  <si>
    <t>1/01/2022*</t>
  </si>
  <si>
    <t>0.7655</t>
  </si>
  <si>
    <t>as available and interruptible</t>
  </si>
  <si>
    <t>* In relation to column G - the service was provided before 1 January 2022, however the price was varied before this date.</t>
  </si>
  <si>
    <t>Approved Injection into SWP (as-available)</t>
  </si>
  <si>
    <t>* In relation to column G - the service was provided before 1 January 2021, however the price was varied before this date.</t>
  </si>
  <si>
    <t>Approved Injection into SEA Gas (as-available)</t>
  </si>
  <si>
    <t>1.5309</t>
  </si>
  <si>
    <t>Unapproved Injection into Reservoir (as-available)</t>
  </si>
  <si>
    <t>3.0619</t>
  </si>
  <si>
    <t>Unapproved Injection into SWP (as-available)</t>
  </si>
  <si>
    <t>Unapproved Injection into SEA Gas (as-available)</t>
  </si>
  <si>
    <t>6.1237</t>
  </si>
  <si>
    <t>IGSF01</t>
  </si>
  <si>
    <t>1/01/2020*</t>
  </si>
  <si>
    <t>Original price: $264.7 per GJ/day per annum; Conversion: Original price/365</t>
  </si>
  <si>
    <t>As at 1 Jul 2017. Escalated on each 1 Jan, starting with the first escalation on 1 Jan 2018, using September quarter CPI weighted average of 8 capital cities</t>
  </si>
  <si>
    <t>* Service was provided prior to 1 January 2020, but the contracted quantity, which has now expired, was different from the quantity set out in columnJ.</t>
  </si>
  <si>
    <t>* Service was provided prior to 1 January 2021, but the contracted quantity was varied.</t>
  </si>
  <si>
    <t>21/09/2022*</t>
  </si>
  <si>
    <t>* Service was provided prior to 21 September 2022, but the contracted quantity was varied.</t>
  </si>
  <si>
    <t>Injection into SEAGas (firm capacity)</t>
  </si>
  <si>
    <t>Original price: $25 per GJ/day per annum; Conversion: Original price/365</t>
  </si>
  <si>
    <t>0 / 0.9*</t>
  </si>
  <si>
    <t>*Service was provided prior to 21 September 2022, but the price was varied. 
* In relation to column O - the applicable rate is $0 (Free) for the as-available reservoir injection service up to a limit of 100% of the Injection into Reservoir (firm service) contracted quantity, and then $0.90 for any as-available reservoir injection service provided above this quantity.</t>
  </si>
  <si>
    <t>IGSF02</t>
  </si>
  <si>
    <t>210000</t>
  </si>
  <si>
    <t>Original price: $278.26 per GJ/day per annum; Conversion: Original price/365</t>
  </si>
  <si>
    <t>As at 1 Jan 2020. Escalated on each 1 Jan, starting with the first escalation on 1 Jan 2021, using September quarter CPI weighted average of 8 capital cities.</t>
  </si>
  <si>
    <t>52500</t>
  </si>
  <si>
    <t>Injection into DP1 (firm capacity)</t>
  </si>
  <si>
    <t>100000</t>
  </si>
  <si>
    <t>Withdrawal from DP1 (as-available capacity)</t>
  </si>
  <si>
    <t>In relation to column V - 'other' selected as the service is subject to availability in accordance with the terms of the contract.</t>
  </si>
  <si>
    <t>8400000</t>
  </si>
  <si>
    <t>Additional Storage Capacity (firm capacity)</t>
  </si>
  <si>
    <t>1600000</t>
  </si>
  <si>
    <t>Enhanced Compression Capacity (firm capacity)</t>
  </si>
  <si>
    <t>5000</t>
  </si>
  <si>
    <t>126000</t>
  </si>
  <si>
    <t>31500</t>
  </si>
  <si>
    <t>5040000</t>
  </si>
  <si>
    <t>960000</t>
  </si>
  <si>
    <t>3000</t>
  </si>
  <si>
    <t>21000</t>
  </si>
  <si>
    <t>Original price: $22.33 per GJ/day per annum; Conversion: Original price/365</t>
  </si>
  <si>
    <t>As at 1 Jan 2015. Escalated on each 1 Jan, starting with the first escalation on 1 Jan 2016, using September quarter CPI weighted average of 8 capital cities</t>
  </si>
  <si>
    <t>Flow to DP1 (actual usage)</t>
  </si>
  <si>
    <t>Withdrawal from DP1 for injection to SWP (actual usage)</t>
  </si>
  <si>
    <t>Withdrawal from DP1 for injection to SEA Gas (actual usage)</t>
  </si>
  <si>
    <t>Withdrawal from DP1 for injection to Reservoir (actual usage)</t>
  </si>
  <si>
    <t>In relation to column 'V' - service is as-available and interruptible unless provided on a firm basis in accordance with the terms of the agreement.</t>
  </si>
  <si>
    <t>1/01/2018*</t>
  </si>
  <si>
    <t>Original price: $230 per GJ/day per annum; Conversion: Original price/365</t>
  </si>
  <si>
    <t>As at 1 Jan 2018. Escalated on each 1 Jan, starting with the first escalation on 1 Jan 2019, using September quarter CPI weighted average of 8 capital cities</t>
  </si>
  <si>
    <t>*Service was provided prior to 1 Jan 2018, but the applicable contracted quantity and pricing changed.</t>
  </si>
  <si>
    <t>1/03/2018*</t>
  </si>
  <si>
    <t>*Service was provided prior to 1 Mar 2018, but the contracted quantity, which has now expired, was different from the quantity set out in column J.</t>
  </si>
  <si>
    <t>*Service was provided prior to 1 Jan 2018, but the applicable pricing changed.</t>
  </si>
  <si>
    <t>As above*</t>
  </si>
  <si>
    <t>*Service was provided prior to 1 Jan 2018, but the applicable contracted quantity and pricing has changed.</t>
  </si>
  <si>
    <t>35000</t>
  </si>
  <si>
    <t>*Service was provided prior to 1 Jan 2018, but the contracted quantity, which has now expired, was different from the quantity set out in column J.</t>
  </si>
  <si>
    <t>1600000*</t>
  </si>
  <si>
    <t>Original price: $230 per GJ/day per annum; Conversion: Original price/4/365*</t>
  </si>
  <si>
    <t>* Service was provided prior to 1 Jan 2018. but the applicable contracted quantity and pricing has changed.
* The fixed price in column M has been represented in a way that is equivalent to how the bundled price for the firm capacity services above (excluding Injection into SEA Gas firm capacity) is represented (as set out in the entry for 'Injection into SWP (firm capacity)'). In relation to Column Q, the conversion to a daily rate has been undertaken in accordance with the following formula: $230 per GJ/day per annum / 365 / 4 (to represent the cost of additional storage capacity service in SWP injection terms).</t>
  </si>
  <si>
    <t>20000</t>
  </si>
  <si>
    <t>IGSF03</t>
  </si>
  <si>
    <t>Not applicable</t>
  </si>
  <si>
    <t>Original price: $420 per GJ/day per annum; Conversion: Original price/365</t>
  </si>
  <si>
    <t>As at 1 Jan 2023. Escalated on each 1 Jan, starting with the first escalation on 1 Jan 2024 (if applicable), using September quarter CPI weighted average of 8 capital cities</t>
  </si>
  <si>
    <t>Yes</t>
  </si>
  <si>
    <t>0 / 1.0634*</t>
  </si>
  <si>
    <t>* In relation to column O - the applicable rate is:
$0 (Free) - up to a maximum cumulative total of 80 TJ of reservoir injection provided as an as-available service on any gas day during the period from 1/06/2023 to 31/12/2023 (inclusive), which the customer has made a pre-payment of $60,000 for; and
$1.0634/GJ for reservoir injection provided as an as-available service once the above limit has been reached.</t>
  </si>
  <si>
    <t>IGSF04</t>
  </si>
  <si>
    <t>2/05/2023*</t>
  </si>
  <si>
    <t>Original price: $366.45 per GJ/day per annum; Conversion: Original price/365</t>
  </si>
  <si>
    <t>As at 1 Jul 2019. Escalated on each 1 Jan, starting with the first escalation on 1 Jan 2020, using September quarter CPI weighted average of 8 capital cities</t>
  </si>
  <si>
    <t>*Service was provided prior to 2 May 2023, but the contracted quantity, which has now expired, was different from the quantity set out in column J.</t>
  </si>
  <si>
    <t>7500</t>
  </si>
  <si>
    <t>3750</t>
  </si>
  <si>
    <t>600000</t>
  </si>
  <si>
    <t>Interruptible Additional Storage Capacity</t>
  </si>
  <si>
    <t>150000*</t>
  </si>
  <si>
    <t>0.42*</t>
  </si>
  <si>
    <t>Original price: $388,650 for 245 days; Conversion: Original price/245/3750*</t>
  </si>
  <si>
    <t>Price not subject to escalation</t>
  </si>
  <si>
    <t>* The fixed price in column M has been represented in a way that is equivalent to how the bundled price for the firm capacity services above is represented (as set out in the entry for 'Injection into SWP (firm capacity)). In relation to Column Q - the conversion to a daily rate has been undertaken in accordance with the following formula: $388,650 (original charge) / 245 (number of days to which the charge relates) / (150,000 (contracted quantity) / 40 (to reflect the storage to SWP injection ratio)). 
In relation to column V - 'other' selected as this capacity entitlement can be varied by Lochard Energy.</t>
  </si>
  <si>
    <t>50000*</t>
  </si>
  <si>
    <t>0.50*</t>
  </si>
  <si>
    <t>Original price: $183.23 per GJ/annum; Conversion: Original price/365</t>
  </si>
  <si>
    <t xml:space="preserve">* The fixed price in column M has also been represented in a way that is equivalent to how the bundled price for the firm capacity services above is represented (as set out in the entry for 'Injection into SWP (firm capacity)). </t>
  </si>
  <si>
    <t>10000</t>
  </si>
  <si>
    <t>800000</t>
  </si>
  <si>
    <t>25000</t>
  </si>
  <si>
    <t>12500</t>
  </si>
  <si>
    <t>6250</t>
  </si>
  <si>
    <t>1000000</t>
  </si>
  <si>
    <t>0.0918</t>
  </si>
  <si>
    <t>Original price is as at 1 Jul 2019. Escalated on each 1 Jan, starting with the first escalation on 1 Jan 2020, using September quarter CPI weighted average of 8 capital cities</t>
  </si>
  <si>
    <t>0.0459</t>
  </si>
  <si>
    <t>As above
* Service not included in contract prior to this date.</t>
  </si>
  <si>
    <t>0 / 0.94*</t>
  </si>
  <si>
    <t xml:space="preserve">* In relation to column G - service was provided prior to 1 January 2021 but was subject to certain variations.
* The customer may, for certain specified periods during the term, obtain a quantity of free reservoir injection (when coupled with SWP withdrawal) as an as-available service, subject to making prepayments for this right. All other as-available reservoir injection services (including services in excess of this free quantity) will be subject to a price of $0.94/GJ. </t>
  </si>
  <si>
    <t>0.94</t>
  </si>
  <si>
    <t>1.83</t>
  </si>
  <si>
    <t>* In relation to column G - service was provided prior to 1 January 2021  but was subject to certain variations.</t>
  </si>
  <si>
    <t>3.74</t>
  </si>
  <si>
    <t>10.37</t>
  </si>
  <si>
    <t>IGSF05</t>
  </si>
  <si>
    <t>1/04/2020*</t>
  </si>
  <si>
    <t xml:space="preserve">Not applicable </t>
  </si>
  <si>
    <t xml:space="preserve">*In relation to column G - the service was provided prior to 1 April 2020, however the capacity was varied. </t>
  </si>
  <si>
    <t>*In relation to column G - the service was provided prior to 1 April 2020, however the capacity and pricing was varied.</t>
  </si>
  <si>
    <t>Withdeawal from SEA Gas (firm capacity)</t>
  </si>
  <si>
    <t>IGSF06</t>
  </si>
  <si>
    <t>1/07/2022*</t>
  </si>
  <si>
    <t>Original price: $345.25 per GJ/day per annum; Conversion: Original price/365</t>
  </si>
  <si>
    <t>*Service was provided prior to 1 July 2022, but the contracted quantity was different from the quantity set out in column J.</t>
  </si>
  <si>
    <t>Original price: $25.94 per GJ/day per annum; Conversion: Original price/365</t>
  </si>
  <si>
    <t>*In relation to column O - the applicable rate is $0 (Free) for the as-available reservoir injection service up to a limit of 50% of the Injection into Reservoir (firm service) contracted quantity, and then $0.94 for any as-available reservoir injection service provided above this quantity.</t>
  </si>
  <si>
    <t>IGSF07</t>
  </si>
  <si>
    <t>1/05/2022*</t>
  </si>
  <si>
    <t>Original price: $356.93 per GJ/day per annum; Conversion: Original price/365</t>
  </si>
  <si>
    <t>Original price is as at 1 Jul 2017. Escalated on each 1 Jan, starting with the first escalation on 1 Jan 2018, using September quarter CPI weighted average of 8 capital cities</t>
  </si>
  <si>
    <t>*Service was provided prior to 1 May 2022, but the contracted quantity, which has now expired, was different from the quantity set out in column J.</t>
  </si>
  <si>
    <t>1/04/2022*</t>
  </si>
  <si>
    <t>*Service was provided prior to 1 Apr 2022, but the contracted quantity, which has now expired, was different from the quantity set out in column J.</t>
  </si>
  <si>
    <t>Original price is as at 1 Oct 2017. Escalated on each 1 Jan, starting with the first escalation on 1 Jan 2018, using September quarter CPI weighted average of 8 capital cities</t>
  </si>
  <si>
    <t>0 / 0.90*</t>
  </si>
  <si>
    <t>* In relation to column O - the applicable rate is $0 (Free) for the as-available reservoir injection service up to a limit of 50% of the Injection into Reservoir (firm service) contracted quantity, and then $0.90/GJ for any as-available reservoir injection service provided above this quantity.</t>
  </si>
  <si>
    <t>As advised*</t>
  </si>
  <si>
    <t>* In relation to column O - the applicable rate for this service is to be advised if the service is requested by the customer. No such rate has yet been requested or provided.</t>
  </si>
  <si>
    <t>IGSF08</t>
  </si>
  <si>
    <t>Original price: $268 per GJ/day per annum; Conversion: Original price/365</t>
  </si>
  <si>
    <t>Injection into Mortlake (firm capacity)</t>
  </si>
  <si>
    <t>Withdrawal from DP1 (firm capacity)</t>
  </si>
  <si>
    <t>1/03/2023*</t>
  </si>
  <si>
    <t xml:space="preserve">* In relation to column G, the service was provided before 1 March 2023, but was subject to certain variations. </t>
  </si>
  <si>
    <t>Original price: $24 per GJ/day per annum; Conversion: Original price/365</t>
  </si>
  <si>
    <t>Withdrawal from SWP for injection into Mortlake (actual usage)</t>
  </si>
  <si>
    <t>Withdrawal from Reservoir for injection into Mortlake (actual usage)</t>
  </si>
  <si>
    <t>Withdrawal from DP1 for injection into Reservoir (actual usage)</t>
  </si>
  <si>
    <t>Withdrawal from DP1 for injection into SWP (actual usage)</t>
  </si>
  <si>
    <t>Withdrawal from DP1 for injection into SEA Gas (actual usage)</t>
  </si>
  <si>
    <t>Withdrawal from DP1 for injection into Mortlake (actual usage)</t>
  </si>
  <si>
    <t>Approved Injection into Mortlake (as-available)</t>
  </si>
  <si>
    <t>Unapproved Injection into Mortlake (as-available)</t>
  </si>
  <si>
    <t>IGSF09</t>
  </si>
  <si>
    <t>Original price: $450 per GJ/day per annum; Conversion: Original price/365</t>
  </si>
  <si>
    <t>Original price is as at 1 Jul 2023. Escalated on each 1 Jan, starting with the first escalation on 1 Jan 2024, using September quarter CPI weighted average of 8 capital cities</t>
  </si>
  <si>
    <t>IGSF10</t>
  </si>
  <si>
    <t>Original price: $346.75 per GJ/day per annum; Conversion: Original price/365</t>
  </si>
  <si>
    <t>As at 1 Jul 2022. Escalated on each 1 Jan, starting with the first escalation on 1 Jan 2023, using September quarter CPI weighted average of 8 capital cities</t>
  </si>
  <si>
    <t xml:space="preserve">*In relation to column G, the service was provided before 1 January 2023, however the fixed price did not apply. </t>
  </si>
  <si>
    <t>Storage Capacity (additional storage limit)</t>
  </si>
  <si>
    <t>In relation to column V - 'other' selected as this capacity entitlement can be varied by Lochard Energy.</t>
  </si>
  <si>
    <t>0 / 0.9913*</t>
  </si>
  <si>
    <t>* In relation to column O - the applicable rate is:
$0 (Free) - up to a maximum cumulative total of 320 TJ of reservoir injection provided as an as-available service on any gas day during the period from 21/09/2022 to 31/12/2023 (inclusive); and
$0.9913/GJ for reservoir injection provided as an as-available service once the above limit has been reached.</t>
  </si>
  <si>
    <t xml:space="preserve">* In relation to column O - the applicable rate is:
$0 (Free) - up to a maximum cumulative total of 320 TJ per calendar year of reservoir injection provided as an as-available service; and
$0.9913/GJ for reservoir injection provided as an as-available service during the remainder of a calendar year, once the above limit for that year has been reached. </t>
  </si>
  <si>
    <t>IGSF11</t>
  </si>
  <si>
    <t>Original price: $352.56 per GJ/day per annum; Conversion: Original price/365</t>
  </si>
  <si>
    <t>As at 1 Jul 2020. Escalated on each 1 Jan, starting with the first escalation on 1 Jan 2021, using September quarter CPI weighted average of 8 capital cities</t>
  </si>
  <si>
    <t>*Service was provided prior to 1 Jan 2022, but the contracted quantity was different from the quantity set out in column J. 
*For the part of this service period covering 1 Jan 2023 to 31 Dec 2024, the overall capacity rights are higher than represented in column J but the remaining portion of those rights have a different price. This is represented in separate rows below.</t>
  </si>
  <si>
    <t xml:space="preserve">As above </t>
  </si>
  <si>
    <t>As Above</t>
  </si>
  <si>
    <t>Original price: $26.37 per GJ/day per annum; Conversion: Original price/365</t>
  </si>
  <si>
    <t>Original price: $433.83 per GJ/day per annum; Conversion: Original price/365</t>
  </si>
  <si>
    <t>This row represents an additional tranche of capacity, to which a different price applies, for the service period from 1 Jan 2023 to 31 Dec 2023.</t>
  </si>
  <si>
    <t>This row represents an additional tranche of capacity, to which a different price applies, for the service period from 1 Jan 2024 to 31 Dec 2024.</t>
  </si>
  <si>
    <t>1/1/2023*</t>
  </si>
  <si>
    <t>0 / 0.95**</t>
  </si>
  <si>
    <t>*Service was provided prior to 1 Jan 2023, but there were certain variations in relation to pricing prior to that date.  
**In relation to column O - the applicable rate is $0 (Free) for the as-available reservoir injection service up to a limit of 50% of the Injection into Reservoir (firm service) contracted quantity, and then $0.95 for any as-available reservoir injection service provided above this quantity.</t>
  </si>
  <si>
    <t>IGSF12</t>
  </si>
  <si>
    <t>1/07/2020*</t>
  </si>
  <si>
    <t>Original price: 362.57 per GJ/day per annum; Conversion method: Original price/365</t>
  </si>
  <si>
    <t>As at 1 Jul 2020. Escalated on each 1 Jan, starting with the first escalation on 1 Jan 2021, using Sep quarter CPI weighted average of 8 capital cities</t>
  </si>
  <si>
    <t>* Service was provided prior to 1 July 2020, but the contract quantity, which now no longer applies, was different from the quantity set out in column J.</t>
  </si>
  <si>
    <t>Original price: $26.37 per GJ/day per annum; Conversion method: Original price/365</t>
  </si>
  <si>
    <t>* In relation to column G - service was provided prior to 1 July 2020, but an amended price (in $2020) replaced the previous price. 
In relation to column V - 'other' selected as this item reflects the price for an actual service provided</t>
  </si>
  <si>
    <t>0 / 0.95*</t>
  </si>
  <si>
    <t>* In relation to column G - service was provided prior to 1 April 2023, but was subject to variations in pricing which have now expired.
* In relation to column O, the applicable rate is $0 (Free) for the as-available reservoir injection service up to a limit of 6 TJ per gas day, and then $0.95/GJ for any as-available reservoir injection service provided above this quantity.</t>
  </si>
  <si>
    <t xml:space="preserve">* In relation to column G - service was provided prior to 1 July 2020, but an amended price (in $2020) replaced the previous price. </t>
  </si>
  <si>
    <t>IGSF13</t>
  </si>
  <si>
    <t>1/10/2022*</t>
  </si>
  <si>
    <t>Original price: $360.54 per GJ/day per annum; Conversion: Original price/365</t>
  </si>
  <si>
    <t>Original price is as at 1 Jul 2022. Escalated on each 1 Jan, starting with the first escalation on 1 Jan 2023, using September quarter CPI weighted average of 8 capital cities</t>
  </si>
  <si>
    <t>*Service was provided prior to 1 October 2022, but the contracted quantity, which no longer applies, was different from the quantity set out in column J.</t>
  </si>
  <si>
    <t>Original price: $27.35 per GJ/day per annum; Conversion: Original price/365</t>
  </si>
  <si>
    <t>0 / 0.9786 / 0.8807*</t>
  </si>
  <si>
    <t>* In relation to column O - the applicable rate is:
-  for any as-available reservoir injection service provided up to 5 TJ per gas day - $0 (Free); and
- for any as-available reservoir injection service provided above 5 TJ on a gas day - $0.9786/GJ (unless certain provisions under the agreement have been triggered in respect of a calendar year during the term, in which case, a lower rate of $0.9786/GJ x 0.9 will apply during that year instead)</t>
  </si>
  <si>
    <t>IGSF14</t>
  </si>
  <si>
    <r>
      <t xml:space="preserve">Date of publication / last update: </t>
    </r>
    <r>
      <rPr>
        <sz val="12"/>
        <rFont val="Arial"/>
        <family val="2"/>
      </rPr>
      <t>22 December 2023</t>
    </r>
  </si>
  <si>
    <r>
      <t xml:space="preserve">Date to which the actual prices payable information above is current: </t>
    </r>
    <r>
      <rPr>
        <sz val="12"/>
        <rFont val="Arial"/>
        <family val="2"/>
      </rPr>
      <t>until an agreement is varied, or changes otherwise arise in respect of the details set out above (e.g. exercise of options).</t>
    </r>
  </si>
  <si>
    <r>
      <t xml:space="preserve">Information replaces an earlier version: </t>
    </r>
    <r>
      <rPr>
        <sz val="12"/>
        <rFont val="Arial"/>
        <family val="2"/>
      </rPr>
      <t>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</si>
</sst>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000"/>
  </numFmts>
  <fonts count="12" x14ac:knownFonts="1">
    <font>
      <sz val="11"/>
      <color theme="1"/>
      <name val="Calibri"/>
      <family val="2"/>
      <scheme val="minor"/>
    </font>
    <font>
      <b/>
      <sz val="16"/>
      <color theme="0"/>
      <name val="Arial"/>
      <family val="2"/>
    </font>
    <font>
      <sz val="10"/>
      <name val="Arial"/>
      <family val="2"/>
    </font>
    <font>
      <b/>
      <sz val="12"/>
      <name val="Arial"/>
      <family val="2"/>
    </font>
    <font>
      <sz val="10"/>
      <name val="Arial"/>
      <family val="2"/>
    </font>
    <font>
      <b/>
      <sz val="10"/>
      <color theme="0"/>
      <name val="Arial"/>
      <family val="2"/>
    </font>
    <font>
      <b/>
      <sz val="10"/>
      <color indexed="9"/>
      <name val="Arial"/>
      <family val="2"/>
    </font>
    <font>
      <sz val="10"/>
      <color indexed="9"/>
      <name val="Arial"/>
      <family val="2"/>
    </font>
    <font>
      <sz val="12"/>
      <name val="Arial"/>
      <family val="2"/>
    </font>
    <font>
      <sz val="10"/>
      <color theme="0"/>
      <name val="Arial"/>
      <family val="2"/>
    </font>
    <font>
      <sz val="8"/>
      <name val="Calibri"/>
      <family val="2"/>
      <scheme val="minor"/>
    </font>
    <font>
      <sz val="10"/>
      <color rgb="FFFF0000"/>
      <name val="Arial"/>
      <family val="2"/>
    </font>
  </fonts>
  <fills count="9">
    <fill>
      <patternFill patternType="none"/>
    </fill>
    <fill>
      <patternFill patternType="gray125"/>
    </fill>
    <fill>
      <patternFill patternType="solid">
        <fgColor theme="1"/>
        <bgColor indexed="64"/>
      </patternFill>
    </fill>
    <fill>
      <patternFill patternType="solid">
        <fgColor rgb="FF17415D"/>
        <bgColor indexed="64"/>
      </patternFill>
    </fill>
    <fill>
      <patternFill patternType="solid">
        <fgColor indexed="9"/>
        <bgColor indexed="64"/>
      </patternFill>
    </fill>
    <fill>
      <patternFill patternType="solid">
        <fgColor theme="0" tint="-0.499984740745262"/>
        <bgColor indexed="64"/>
      </patternFill>
    </fill>
    <fill>
      <patternFill patternType="solid">
        <fgColor rgb="FF2B7AAF"/>
        <bgColor indexed="64"/>
      </patternFill>
    </fill>
    <fill>
      <patternFill patternType="solid">
        <fgColor theme="7" tint="0.79998168889431442"/>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9" fontId="1" fillId="2" borderId="0">
      <alignment vertical="center"/>
    </xf>
    <xf numFmtId="0" fontId="2" fillId="4" borderId="0"/>
    <xf numFmtId="0" fontId="1" fillId="5" borderId="0">
      <alignment vertical="center"/>
    </xf>
    <xf numFmtId="0" fontId="2" fillId="4" borderId="0"/>
    <xf numFmtId="0" fontId="2" fillId="4" borderId="0"/>
    <xf numFmtId="164" fontId="2" fillId="0" borderId="0" applyFont="0" applyFill="0" applyBorder="0" applyAlignment="0" applyProtection="0"/>
    <xf numFmtId="43" fontId="2" fillId="0" borderId="0" applyFont="0" applyFill="0" applyBorder="0" applyAlignment="0" applyProtection="0"/>
  </cellStyleXfs>
  <cellXfs count="151">
    <xf numFmtId="0" fontId="0" fillId="0" borderId="0" xfId="0"/>
    <xf numFmtId="49" fontId="1" fillId="3" borderId="0" xfId="1" applyFill="1">
      <alignment vertical="center"/>
    </xf>
    <xf numFmtId="0" fontId="2" fillId="4" borderId="0" xfId="2" applyProtection="1">
      <protection locked="0"/>
    </xf>
    <xf numFmtId="49" fontId="1" fillId="3" borderId="0" xfId="1" quotePrefix="1" applyFill="1">
      <alignment vertical="center"/>
    </xf>
    <xf numFmtId="14" fontId="1" fillId="3" borderId="0" xfId="2" quotePrefix="1" applyNumberFormat="1" applyFont="1" applyFill="1" applyAlignment="1">
      <alignment horizontal="right"/>
    </xf>
    <xf numFmtId="0" fontId="1" fillId="5" borderId="0" xfId="3">
      <alignment vertical="center"/>
    </xf>
    <xf numFmtId="0" fontId="3" fillId="0" borderId="0" xfId="4" applyFont="1" applyFill="1" applyAlignment="1" applyProtection="1">
      <alignment vertical="center"/>
      <protection locked="0"/>
    </xf>
    <xf numFmtId="0" fontId="4" fillId="4" borderId="0" xfId="2" applyFont="1" applyProtection="1">
      <protection locked="0"/>
    </xf>
    <xf numFmtId="0" fontId="8" fillId="4" borderId="0" xfId="2" applyFont="1" applyProtection="1">
      <protection locked="0"/>
    </xf>
    <xf numFmtId="49" fontId="7" fillId="6" borderId="14" xfId="5" applyNumberFormat="1" applyFont="1" applyFill="1" applyBorder="1" applyAlignment="1">
      <alignment horizontal="center" vertical="center" wrapText="1"/>
    </xf>
    <xf numFmtId="49" fontId="7" fillId="6" borderId="15" xfId="5" applyNumberFormat="1" applyFont="1" applyFill="1" applyBorder="1" applyAlignment="1">
      <alignment horizontal="center" vertical="center" wrapText="1"/>
    </xf>
    <xf numFmtId="49" fontId="9" fillId="6" borderId="16" xfId="5" applyNumberFormat="1" applyFont="1" applyFill="1" applyBorder="1" applyAlignment="1">
      <alignment vertical="center" wrapText="1"/>
    </xf>
    <xf numFmtId="49" fontId="7" fillId="6" borderId="12" xfId="5" applyNumberFormat="1" applyFont="1" applyFill="1" applyBorder="1" applyAlignment="1">
      <alignment vertical="center" wrapText="1"/>
    </xf>
    <xf numFmtId="49" fontId="6" fillId="6" borderId="16" xfId="5" applyNumberFormat="1" applyFont="1" applyFill="1" applyBorder="1" applyAlignment="1">
      <alignment horizontal="center" vertical="center" wrapText="1"/>
    </xf>
    <xf numFmtId="49" fontId="7" fillId="6" borderId="12" xfId="5" applyNumberFormat="1" applyFont="1" applyFill="1" applyBorder="1" applyAlignment="1">
      <alignment horizontal="center" vertical="center" wrapText="1"/>
    </xf>
    <xf numFmtId="49" fontId="2" fillId="8" borderId="1" xfId="6" applyNumberFormat="1" applyFont="1" applyFill="1" applyBorder="1" applyAlignment="1" applyProtection="1">
      <alignment horizontal="right"/>
      <protection locked="0"/>
    </xf>
    <xf numFmtId="0" fontId="2" fillId="8" borderId="1" xfId="6" applyNumberFormat="1" applyFont="1" applyFill="1" applyBorder="1" applyAlignment="1" applyProtection="1">
      <alignment horizontal="right"/>
      <protection locked="0"/>
    </xf>
    <xf numFmtId="2" fontId="2" fillId="8" borderId="1" xfId="6" applyNumberFormat="1" applyFont="1" applyFill="1" applyBorder="1" applyAlignment="1" applyProtection="1">
      <alignment horizontal="right"/>
      <protection locked="0"/>
    </xf>
    <xf numFmtId="0" fontId="2" fillId="7" borderId="0" xfId="2" applyFill="1" applyProtection="1">
      <protection locked="0"/>
    </xf>
    <xf numFmtId="2" fontId="2" fillId="8" borderId="1" xfId="6" applyNumberFormat="1" applyFont="1" applyFill="1" applyBorder="1" applyAlignment="1" applyProtection="1">
      <alignment horizontal="right" wrapText="1"/>
      <protection locked="0"/>
    </xf>
    <xf numFmtId="49" fontId="2" fillId="8" borderId="19" xfId="6" applyNumberFormat="1" applyFont="1" applyFill="1" applyBorder="1" applyAlignment="1" applyProtection="1">
      <alignment horizontal="right"/>
      <protection locked="0"/>
    </xf>
    <xf numFmtId="0" fontId="2" fillId="4" borderId="0" xfId="2" applyAlignment="1" applyProtection="1">
      <alignment horizontal="left"/>
      <protection locked="0"/>
    </xf>
    <xf numFmtId="49" fontId="6" fillId="6" borderId="7" xfId="5" applyNumberFormat="1" applyFont="1" applyFill="1" applyBorder="1" applyAlignment="1">
      <alignment horizontal="left" vertical="center" wrapText="1"/>
    </xf>
    <xf numFmtId="49" fontId="5" fillId="6" borderId="11"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5" fillId="6" borderId="21" xfId="5" applyNumberFormat="1" applyFont="1" applyFill="1" applyBorder="1" applyAlignment="1">
      <alignment horizontal="center" vertical="center" wrapText="1"/>
    </xf>
    <xf numFmtId="49" fontId="5" fillId="6" borderId="22" xfId="5" applyNumberFormat="1" applyFont="1" applyFill="1" applyBorder="1" applyAlignment="1">
      <alignment horizontal="center" vertical="center" wrapText="1"/>
    </xf>
    <xf numFmtId="49" fontId="6" fillId="6" borderId="23" xfId="5" applyNumberFormat="1" applyFont="1" applyFill="1" applyBorder="1" applyAlignment="1">
      <alignment horizontal="center" vertical="center" wrapText="1"/>
    </xf>
    <xf numFmtId="49" fontId="6" fillId="6" borderId="21" xfId="5" applyNumberFormat="1" applyFont="1" applyFill="1" applyBorder="1" applyAlignment="1">
      <alignment horizontal="center" vertical="center" wrapText="1"/>
    </xf>
    <xf numFmtId="49" fontId="6" fillId="6" borderId="22" xfId="5" applyNumberFormat="1" applyFont="1" applyFill="1" applyBorder="1" applyAlignment="1">
      <alignment horizontal="center" vertical="center" wrapText="1"/>
    </xf>
    <xf numFmtId="49" fontId="6" fillId="6" borderId="26" xfId="5" applyNumberFormat="1" applyFont="1" applyFill="1" applyBorder="1" applyAlignment="1">
      <alignment horizontal="center" vertical="center" wrapText="1"/>
    </xf>
    <xf numFmtId="49" fontId="2" fillId="8" borderId="28"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protection locked="0"/>
    </xf>
    <xf numFmtId="14"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horizontal="left"/>
      <protection locked="0"/>
    </xf>
    <xf numFmtId="14"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wrapText="1"/>
      <protection locked="0"/>
    </xf>
    <xf numFmtId="49" fontId="2" fillId="8" borderId="20" xfId="6" applyNumberFormat="1" applyFont="1" applyFill="1" applyBorder="1" applyAlignment="1" applyProtection="1">
      <alignment horizontal="left"/>
      <protection locked="0"/>
    </xf>
    <xf numFmtId="49" fontId="2" fillId="8" borderId="20" xfId="6" applyNumberFormat="1" applyFont="1" applyFill="1" applyBorder="1" applyAlignment="1" applyProtection="1">
      <alignment horizontal="left" wrapText="1"/>
      <protection locked="0"/>
    </xf>
    <xf numFmtId="49" fontId="2" fillId="8" borderId="30" xfId="6" applyNumberFormat="1" applyFont="1" applyFill="1" applyBorder="1" applyAlignment="1" applyProtection="1">
      <alignment horizontal="left"/>
      <protection locked="0"/>
    </xf>
    <xf numFmtId="49" fontId="2" fillId="7" borderId="19"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protection locked="0"/>
    </xf>
    <xf numFmtId="14" fontId="2" fillId="7" borderId="1" xfId="6" applyNumberFormat="1" applyFont="1" applyFill="1" applyBorder="1" applyAlignment="1" applyProtection="1">
      <alignment horizontal="right"/>
      <protection locked="0"/>
    </xf>
    <xf numFmtId="14" fontId="2" fillId="7" borderId="29" xfId="6" applyNumberFormat="1" applyFont="1" applyFill="1" applyBorder="1" applyAlignment="1" applyProtection="1">
      <alignment horizontal="right"/>
      <protection locked="0"/>
    </xf>
    <xf numFmtId="0" fontId="2" fillId="7" borderId="1"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wrapText="1"/>
      <protection locked="0"/>
    </xf>
    <xf numFmtId="49" fontId="2" fillId="7" borderId="20" xfId="6" applyNumberFormat="1" applyFont="1" applyFill="1" applyBorder="1" applyAlignment="1" applyProtection="1">
      <alignment horizontal="left"/>
      <protection locked="0"/>
    </xf>
    <xf numFmtId="49" fontId="2" fillId="7" borderId="21"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protection locked="0"/>
    </xf>
    <xf numFmtId="14" fontId="2" fillId="7" borderId="22" xfId="6" applyNumberFormat="1" applyFont="1" applyFill="1" applyBorder="1" applyAlignment="1" applyProtection="1">
      <alignment horizontal="right"/>
      <protection locked="0"/>
    </xf>
    <xf numFmtId="0" fontId="2" fillId="7" borderId="22"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wrapText="1"/>
      <protection locked="0"/>
    </xf>
    <xf numFmtId="49" fontId="2" fillId="7" borderId="23" xfId="6" applyNumberFormat="1" applyFont="1" applyFill="1" applyBorder="1" applyAlignment="1" applyProtection="1">
      <alignment horizontal="left"/>
      <protection locked="0"/>
    </xf>
    <xf numFmtId="0"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wrapText="1"/>
      <protection locked="0"/>
    </xf>
    <xf numFmtId="49" fontId="2" fillId="8" borderId="12" xfId="6" applyNumberFormat="1" applyFont="1" applyFill="1" applyBorder="1" applyAlignment="1" applyProtection="1">
      <alignment horizontal="left"/>
      <protection locked="0"/>
    </xf>
    <xf numFmtId="49" fontId="2" fillId="8" borderId="31" xfId="6" applyNumberFormat="1" applyFont="1" applyFill="1" applyBorder="1" applyAlignment="1" applyProtection="1">
      <alignment horizontal="right"/>
      <protection locked="0"/>
    </xf>
    <xf numFmtId="2" fontId="2" fillId="8" borderId="20" xfId="6" applyNumberFormat="1" applyFont="1" applyFill="1" applyBorder="1" applyAlignment="1" applyProtection="1">
      <alignment horizontal="left"/>
      <protection locked="0"/>
    </xf>
    <xf numFmtId="14" fontId="2" fillId="8" borderId="18" xfId="6" applyNumberFormat="1" applyFont="1" applyFill="1" applyBorder="1" applyAlignment="1" applyProtection="1">
      <alignment horizontal="right"/>
      <protection locked="0"/>
    </xf>
    <xf numFmtId="14" fontId="2" fillId="8" borderId="31" xfId="6" applyNumberFormat="1" applyFont="1" applyFill="1" applyBorder="1" applyAlignment="1" applyProtection="1">
      <alignment horizontal="right"/>
      <protection locked="0"/>
    </xf>
    <xf numFmtId="49" fontId="2" fillId="8" borderId="18" xfId="6" applyNumberFormat="1" applyFont="1" applyFill="1" applyBorder="1" applyAlignment="1" applyProtection="1">
      <alignment horizontal="right"/>
      <protection locked="0"/>
    </xf>
    <xf numFmtId="14" fontId="2" fillId="8" borderId="32" xfId="6" applyNumberFormat="1" applyFont="1" applyFill="1" applyBorder="1" applyAlignment="1" applyProtection="1">
      <alignment horizontal="right"/>
      <protection locked="0"/>
    </xf>
    <xf numFmtId="165" fontId="2" fillId="7" borderId="1" xfId="6" applyNumberFormat="1" applyFont="1" applyFill="1" applyBorder="1" applyAlignment="1" applyProtection="1">
      <alignment horizontal="right" wrapText="1"/>
      <protection locked="0"/>
    </xf>
    <xf numFmtId="49" fontId="2" fillId="7" borderId="1" xfId="6" applyNumberFormat="1" applyFont="1" applyFill="1" applyBorder="1" applyAlignment="1" applyProtection="1">
      <alignment horizontal="center" wrapText="1"/>
      <protection locked="0"/>
    </xf>
    <xf numFmtId="49" fontId="2" fillId="7" borderId="31" xfId="6" applyNumberFormat="1" applyFont="1" applyFill="1" applyBorder="1" applyAlignment="1" applyProtection="1">
      <alignment horizontal="right"/>
      <protection locked="0"/>
    </xf>
    <xf numFmtId="2" fontId="2" fillId="7" borderId="20" xfId="6" applyNumberFormat="1" applyFont="1" applyFill="1" applyBorder="1" applyAlignment="1" applyProtection="1">
      <alignment horizontal="left"/>
      <protection locked="0"/>
    </xf>
    <xf numFmtId="49" fontId="2" fillId="7" borderId="29" xfId="6" applyNumberFormat="1" applyFont="1" applyFill="1" applyBorder="1" applyAlignment="1" applyProtection="1">
      <alignment horizontal="center" wrapText="1"/>
      <protection locked="0"/>
    </xf>
    <xf numFmtId="2" fontId="2" fillId="7" borderId="30" xfId="6" applyNumberFormat="1" applyFont="1" applyFill="1" applyBorder="1" applyAlignment="1" applyProtection="1">
      <alignment horizontal="left"/>
      <protection locked="0"/>
    </xf>
    <xf numFmtId="49" fontId="2" fillId="7" borderId="20" xfId="6" applyNumberFormat="1" applyFont="1" applyFill="1" applyBorder="1" applyAlignment="1" applyProtection="1">
      <alignment horizontal="left" wrapText="1"/>
      <protection locked="0"/>
    </xf>
    <xf numFmtId="165" fontId="2" fillId="7" borderId="22" xfId="6" applyNumberFormat="1" applyFont="1" applyFill="1" applyBorder="1" applyAlignment="1" applyProtection="1">
      <alignment horizontal="right" wrapText="1"/>
      <protection locked="0"/>
    </xf>
    <xf numFmtId="49" fontId="2" fillId="7" borderId="26" xfId="6" applyNumberFormat="1" applyFont="1" applyFill="1" applyBorder="1" applyAlignment="1" applyProtection="1">
      <alignment horizontal="center" wrapText="1"/>
      <protection locked="0"/>
    </xf>
    <xf numFmtId="49" fontId="2" fillId="8" borderId="14" xfId="6" applyNumberFormat="1" applyFont="1" applyFill="1" applyBorder="1" applyAlignment="1" applyProtection="1">
      <alignment horizontal="center"/>
      <protection locked="0"/>
    </xf>
    <xf numFmtId="49" fontId="2" fillId="8" borderId="1" xfId="6" applyNumberFormat="1" applyFont="1" applyFill="1" applyBorder="1" applyAlignment="1" applyProtection="1">
      <alignment horizontal="center"/>
      <protection locked="0"/>
    </xf>
    <xf numFmtId="49" fontId="2" fillId="7" borderId="1" xfId="6" applyNumberFormat="1" applyFont="1" applyFill="1" applyBorder="1" applyAlignment="1" applyProtection="1">
      <alignment horizontal="center"/>
      <protection locked="0"/>
    </xf>
    <xf numFmtId="49" fontId="2" fillId="7" borderId="22" xfId="6" applyNumberFormat="1" applyFont="1" applyFill="1" applyBorder="1" applyAlignment="1" applyProtection="1">
      <alignment horizontal="center"/>
      <protection locked="0"/>
    </xf>
    <xf numFmtId="0" fontId="8" fillId="4" borderId="0" xfId="2" applyFont="1" applyAlignment="1" applyProtection="1">
      <alignment horizontal="center"/>
      <protection locked="0"/>
    </xf>
    <xf numFmtId="49" fontId="2" fillId="8" borderId="29" xfId="6" applyNumberFormat="1" applyFont="1" applyFill="1" applyBorder="1" applyAlignment="1" applyProtection="1">
      <alignment horizontal="right" wrapText="1"/>
      <protection locked="0"/>
    </xf>
    <xf numFmtId="49" fontId="2" fillId="8" borderId="18" xfId="6" applyNumberFormat="1" applyFont="1" applyFill="1" applyBorder="1" applyAlignment="1" applyProtection="1">
      <alignment horizontal="right" wrapText="1"/>
      <protection locked="0"/>
    </xf>
    <xf numFmtId="1"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center" vertical="center" wrapText="1"/>
      <protection locked="0"/>
    </xf>
    <xf numFmtId="49" fontId="2" fillId="8" borderId="17"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8" borderId="30" xfId="7" applyNumberFormat="1" applyFont="1" applyFill="1" applyBorder="1" applyAlignment="1" applyProtection="1">
      <alignment horizontal="left"/>
      <protection locked="0"/>
    </xf>
    <xf numFmtId="14"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center" vertical="center" wrapText="1"/>
      <protection locked="0"/>
    </xf>
    <xf numFmtId="2"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vertical="center"/>
      <protection locked="0"/>
    </xf>
    <xf numFmtId="49" fontId="2" fillId="8" borderId="1" xfId="6" applyNumberFormat="1" applyFont="1" applyFill="1" applyBorder="1" applyAlignment="1" applyProtection="1">
      <alignment vertical="center"/>
      <protection locked="0"/>
    </xf>
    <xf numFmtId="49" fontId="11" fillId="7" borderId="20" xfId="6" applyNumberFormat="1" applyFont="1" applyFill="1" applyBorder="1" applyAlignment="1" applyProtection="1">
      <alignment horizontal="left"/>
      <protection locked="0"/>
    </xf>
    <xf numFmtId="49" fontId="11" fillId="7" borderId="23" xfId="6" applyNumberFormat="1" applyFont="1" applyFill="1" applyBorder="1" applyAlignment="1" applyProtection="1">
      <alignment horizontal="left"/>
      <protection locked="0"/>
    </xf>
    <xf numFmtId="2" fontId="11" fillId="8" borderId="14" xfId="6" applyNumberFormat="1" applyFont="1" applyFill="1" applyBorder="1" applyAlignment="1" applyProtection="1">
      <alignment horizontal="right" wrapText="1"/>
      <protection locked="0"/>
    </xf>
    <xf numFmtId="2" fontId="11" fillId="8" borderId="1" xfId="6" applyNumberFormat="1" applyFont="1" applyFill="1" applyBorder="1" applyAlignment="1" applyProtection="1">
      <alignment horizontal="right" wrapText="1"/>
      <protection locked="0"/>
    </xf>
    <xf numFmtId="0" fontId="2" fillId="8" borderId="29"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center" vertical="center" wrapText="1"/>
      <protection locked="0"/>
    </xf>
    <xf numFmtId="49" fontId="2" fillId="8" borderId="15" xfId="6" applyNumberFormat="1" applyFont="1" applyFill="1" applyBorder="1" applyAlignment="1" applyProtection="1">
      <alignment horizontal="right"/>
      <protection locked="0"/>
    </xf>
    <xf numFmtId="49" fontId="2" fillId="8" borderId="20" xfId="6" applyNumberFormat="1" applyFont="1" applyFill="1" applyBorder="1" applyAlignment="1" applyProtection="1">
      <alignment horizontal="right"/>
      <protection locked="0"/>
    </xf>
    <xf numFmtId="49" fontId="2" fillId="7" borderId="20" xfId="6" applyNumberFormat="1" applyFont="1" applyFill="1" applyBorder="1" applyAlignment="1" applyProtection="1">
      <alignment horizontal="right"/>
      <protection locked="0"/>
    </xf>
    <xf numFmtId="49" fontId="2" fillId="7" borderId="23" xfId="6" applyNumberFormat="1" applyFont="1" applyFill="1" applyBorder="1" applyAlignment="1" applyProtection="1">
      <alignment horizontal="right"/>
      <protection locked="0"/>
    </xf>
    <xf numFmtId="49" fontId="2" fillId="8" borderId="30"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center" vertical="center"/>
      <protection locked="0"/>
    </xf>
    <xf numFmtId="49" fontId="2" fillId="8" borderId="29" xfId="6" applyNumberFormat="1" applyFont="1" applyFill="1" applyBorder="1" applyAlignment="1" applyProtection="1">
      <alignment horizontal="center" vertical="center"/>
      <protection locked="0"/>
    </xf>
    <xf numFmtId="49" fontId="2" fillId="8" borderId="1" xfId="6" applyNumberFormat="1" applyFont="1" applyFill="1" applyBorder="1" applyAlignment="1" applyProtection="1">
      <alignment horizontal="center" vertical="center"/>
      <protection locked="0"/>
    </xf>
    <xf numFmtId="0" fontId="2" fillId="8" borderId="32" xfId="6" applyNumberFormat="1" applyFont="1" applyFill="1" applyBorder="1" applyAlignment="1" applyProtection="1">
      <alignment horizontal="right"/>
      <protection locked="0"/>
    </xf>
    <xf numFmtId="14" fontId="2" fillId="7" borderId="31" xfId="6" applyNumberFormat="1" applyFont="1" applyFill="1" applyBorder="1" applyAlignment="1" applyProtection="1">
      <alignment horizontal="right"/>
      <protection locked="0"/>
    </xf>
    <xf numFmtId="0" fontId="2" fillId="7" borderId="32"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center" wrapText="1"/>
      <protection locked="0"/>
    </xf>
    <xf numFmtId="49" fontId="2" fillId="8" borderId="15" xfId="6" applyNumberFormat="1" applyFont="1" applyFill="1" applyBorder="1" applyAlignment="1" applyProtection="1">
      <alignment horizontal="left" vertical="center" wrapText="1"/>
      <protection locked="0"/>
    </xf>
    <xf numFmtId="49" fontId="2" fillId="8" borderId="28" xfId="6" applyNumberFormat="1" applyFont="1" applyFill="1" applyBorder="1" applyAlignment="1" applyProtection="1">
      <alignment horizontal="right" vertical="center"/>
      <protection locked="0"/>
    </xf>
    <xf numFmtId="0" fontId="11" fillId="7" borderId="1" xfId="2" applyFont="1" applyFill="1" applyBorder="1" applyProtection="1">
      <protection locked="0"/>
    </xf>
    <xf numFmtId="2" fontId="2" fillId="7" borderId="1"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vertical="center" wrapText="1"/>
      <protection locked="0"/>
    </xf>
    <xf numFmtId="49" fontId="2" fillId="8" borderId="20" xfId="6" applyNumberFormat="1" applyFont="1" applyFill="1" applyBorder="1" applyAlignment="1" applyProtection="1">
      <protection locked="0"/>
    </xf>
    <xf numFmtId="2" fontId="2" fillId="7" borderId="22" xfId="6" applyNumberFormat="1" applyFont="1" applyFill="1" applyBorder="1" applyAlignment="1" applyProtection="1">
      <alignment horizontal="right" wrapText="1"/>
      <protection locked="0"/>
    </xf>
    <xf numFmtId="49" fontId="2" fillId="8" borderId="16" xfId="6" applyNumberFormat="1" applyFont="1" applyFill="1" applyBorder="1" applyAlignment="1" applyProtection="1">
      <alignment horizontal="center" vertical="center"/>
      <protection locked="0"/>
    </xf>
    <xf numFmtId="0" fontId="3" fillId="4" borderId="0" xfId="2" applyFont="1" applyProtection="1">
      <protection locked="0"/>
    </xf>
    <xf numFmtId="49" fontId="6" fillId="6" borderId="12" xfId="5" applyNumberFormat="1" applyFont="1" applyFill="1" applyBorder="1" applyAlignment="1">
      <alignment horizontal="center" vertical="center" wrapText="1"/>
    </xf>
    <xf numFmtId="49" fontId="6" fillId="6" borderId="25" xfId="5" applyNumberFormat="1" applyFont="1" applyFill="1" applyBorder="1" applyAlignment="1">
      <alignment horizontal="center" vertical="center" wrapText="1"/>
    </xf>
    <xf numFmtId="49" fontId="5" fillId="6" borderId="11" xfId="5" applyNumberFormat="1" applyFont="1" applyFill="1" applyBorder="1" applyAlignment="1">
      <alignment horizontal="center" vertical="center" wrapText="1"/>
    </xf>
    <xf numFmtId="49" fontId="5" fillId="6" borderId="24" xfId="5" applyNumberFormat="1" applyFont="1" applyFill="1" applyBorder="1" applyAlignment="1">
      <alignment horizontal="center" vertical="center" wrapText="1"/>
    </xf>
    <xf numFmtId="49" fontId="5" fillId="6" borderId="12" xfId="5" applyNumberFormat="1" applyFont="1" applyFill="1" applyBorder="1" applyAlignment="1">
      <alignment horizontal="center" vertical="center" wrapText="1"/>
    </xf>
    <xf numFmtId="49" fontId="5" fillId="6" borderId="25"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24" xfId="5" applyNumberFormat="1" applyFont="1" applyFill="1" applyBorder="1" applyAlignment="1">
      <alignment horizontal="center" vertical="center" wrapText="1"/>
    </xf>
    <xf numFmtId="49" fontId="6" fillId="6" borderId="13" xfId="5" applyNumberFormat="1" applyFont="1" applyFill="1" applyBorder="1" applyAlignment="1">
      <alignment horizontal="center" vertical="center" wrapText="1"/>
    </xf>
    <xf numFmtId="49" fontId="6" fillId="6" borderId="27" xfId="5" applyNumberFormat="1" applyFont="1" applyFill="1" applyBorder="1" applyAlignment="1">
      <alignment horizontal="center" vertical="center" wrapText="1"/>
    </xf>
    <xf numFmtId="49" fontId="6" fillId="6" borderId="8" xfId="5" applyNumberFormat="1" applyFont="1" applyFill="1" applyBorder="1" applyAlignment="1">
      <alignment horizontal="center" vertical="center" wrapText="1"/>
    </xf>
    <xf numFmtId="49" fontId="6" fillId="6" borderId="9" xfId="5" applyNumberFormat="1" applyFont="1" applyFill="1" applyBorder="1" applyAlignment="1">
      <alignment horizontal="center" vertical="center" wrapText="1"/>
    </xf>
    <xf numFmtId="49" fontId="5" fillId="6" borderId="5" xfId="5" applyNumberFormat="1" applyFont="1" applyFill="1" applyBorder="1" applyAlignment="1">
      <alignment horizontal="center" vertical="center" wrapText="1"/>
    </xf>
    <xf numFmtId="49" fontId="5" fillId="6" borderId="0" xfId="5" applyNumberFormat="1" applyFont="1" applyFill="1" applyBorder="1" applyAlignment="1">
      <alignment horizontal="center" vertical="center" wrapText="1"/>
    </xf>
    <xf numFmtId="49" fontId="5" fillId="6" borderId="6" xfId="5" applyNumberFormat="1" applyFont="1" applyFill="1" applyBorder="1" applyAlignment="1">
      <alignment horizontal="center" vertical="center" wrapText="1"/>
    </xf>
    <xf numFmtId="49" fontId="6" fillId="6" borderId="3" xfId="5" applyNumberFormat="1" applyFont="1" applyFill="1" applyBorder="1" applyAlignment="1">
      <alignment horizontal="center" vertical="center" wrapText="1"/>
    </xf>
    <xf numFmtId="49" fontId="6" fillId="6" borderId="4" xfId="5" applyNumberFormat="1" applyFont="1" applyFill="1" applyBorder="1" applyAlignment="1">
      <alignment horizontal="center" vertical="center" wrapText="1"/>
    </xf>
    <xf numFmtId="49" fontId="6" fillId="6" borderId="2"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6" borderId="0" xfId="5" applyNumberFormat="1" applyFont="1" applyFill="1" applyBorder="1" applyAlignment="1">
      <alignment horizontal="center" vertical="center" wrapText="1"/>
    </xf>
    <xf numFmtId="49" fontId="5" fillId="6" borderId="8" xfId="5" applyNumberFormat="1" applyFont="1" applyFill="1" applyBorder="1" applyAlignment="1">
      <alignment horizontal="center" vertical="center" wrapText="1"/>
    </xf>
    <xf numFmtId="49" fontId="5" fillId="6" borderId="10" xfId="5" applyNumberFormat="1" applyFont="1" applyFill="1" applyBorder="1" applyAlignment="1">
      <alignment horizontal="center" vertical="center" wrapText="1"/>
    </xf>
    <xf numFmtId="49" fontId="5" fillId="6" borderId="9" xfId="5" applyNumberFormat="1" applyFont="1" applyFill="1" applyBorder="1" applyAlignment="1">
      <alignment horizontal="center" vertical="center" wrapText="1"/>
    </xf>
    <xf numFmtId="49" fontId="6" fillId="6" borderId="10" xfId="5" applyNumberFormat="1" applyFont="1" applyFill="1" applyBorder="1" applyAlignment="1">
      <alignment horizontal="center" vertical="center" wrapText="1"/>
    </xf>
    <xf numFmtId="49" fontId="2" fillId="8" borderId="16" xfId="6" applyNumberFormat="1" applyFont="1" applyFill="1" applyBorder="1" applyAlignment="1" applyProtection="1">
      <alignment horizontal="center" vertical="center" wrapText="1"/>
      <protection locked="0"/>
    </xf>
    <xf numFmtId="49" fontId="2" fillId="8" borderId="17" xfId="6" applyNumberFormat="1" applyFont="1" applyFill="1" applyBorder="1" applyAlignment="1" applyProtection="1">
      <alignment horizontal="center" vertical="center" wrapText="1"/>
      <protection locked="0"/>
    </xf>
    <xf numFmtId="49" fontId="2" fillId="8" borderId="29" xfId="6" applyNumberFormat="1" applyFont="1" applyFill="1" applyBorder="1" applyAlignment="1" applyProtection="1">
      <alignment horizontal="center" vertical="center" wrapText="1"/>
      <protection locked="0"/>
    </xf>
    <xf numFmtId="49" fontId="2" fillId="8" borderId="18" xfId="6" applyNumberFormat="1" applyFont="1" applyFill="1" applyBorder="1" applyAlignment="1" applyProtection="1">
      <alignment horizontal="center" vertical="center" wrapText="1"/>
      <protection locked="0"/>
    </xf>
    <xf numFmtId="49" fontId="2" fillId="7" borderId="18" xfId="6" applyNumberFormat="1" applyFont="1" applyFill="1" applyBorder="1" applyAlignment="1" applyProtection="1">
      <alignment horizontal="center" vertical="center" wrapText="1"/>
      <protection locked="0"/>
    </xf>
    <xf numFmtId="49" fontId="2" fillId="7" borderId="17"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7" borderId="29" xfId="6" applyNumberFormat="1" applyFont="1" applyFill="1" applyBorder="1" applyAlignment="1" applyProtection="1">
      <alignment horizontal="center" vertical="center" wrapText="1"/>
      <protection locked="0"/>
    </xf>
  </cellXfs>
  <cellStyles count="8">
    <cellStyle name="Comma 2" xfId="6" xr:uid="{62C6D513-EB72-45AC-81A4-06A6DE900521}"/>
    <cellStyle name="Comma 2 2" xfId="7" xr:uid="{4FF6E020-D790-48CE-80E6-F63F093D55E0}"/>
    <cellStyle name="dms_H" xfId="3" xr:uid="{46BCF673-8549-444A-A099-6C5C715D0A5F}"/>
    <cellStyle name="dms_TopHeader" xfId="1" xr:uid="{F1C16428-7D12-4582-BFBE-29E41D654FBB}"/>
    <cellStyle name="Normal" xfId="0" builtinId="0"/>
    <cellStyle name="Normal_D11 2371025  Financial information - 2012 Draft RIN - Ausgrid" xfId="2" xr:uid="{B28C636B-EE03-44AE-9963-B95BC34FF6C0}"/>
    <cellStyle name="Normal_D12 1569  Opex, DMIS, EBSS - 2012 draft RIN - Ausgrid" xfId="4" xr:uid="{6C7E99E3-DEB1-433D-B2EA-E751150578C3}"/>
    <cellStyle name="Normal_D12 16703  Overheads, Avoided Cost, ACS, Demand and Revenue - 2012 draft RIN - Ausgrid" xfId="5" xr:uid="{630E805A-A54A-4A4C-8E1E-B86A3C18A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3</xdr:row>
      <xdr:rowOff>114300</xdr:rowOff>
    </xdr:to>
    <xdr:grpSp>
      <xdr:nvGrpSpPr>
        <xdr:cNvPr id="2" name="Group 2">
          <a:extLst>
            <a:ext uri="{FF2B5EF4-FFF2-40B4-BE49-F238E27FC236}">
              <a16:creationId xmlns:a16="http://schemas.microsoft.com/office/drawing/2014/main" id="{DBA62D79-7D1C-45B8-BB50-942C9B6CE321}"/>
            </a:ext>
          </a:extLst>
        </xdr:cNvPr>
        <xdr:cNvGrpSpPr>
          <a:grpSpLocks/>
        </xdr:cNvGrpSpPr>
      </xdr:nvGrpSpPr>
      <xdr:grpSpPr bwMode="auto">
        <a:xfrm>
          <a:off x="0" y="0"/>
          <a:ext cx="752475" cy="889907"/>
          <a:chOff x="22413" y="11206"/>
          <a:chExt cx="1546410" cy="1080651"/>
        </a:xfrm>
      </xdr:grpSpPr>
      <xdr:sp macro="" textlink="">
        <xdr:nvSpPr>
          <xdr:cNvPr id="3" name="Rectangle 3">
            <a:extLst>
              <a:ext uri="{FF2B5EF4-FFF2-40B4-BE49-F238E27FC236}">
                <a16:creationId xmlns:a16="http://schemas.microsoft.com/office/drawing/2014/main" id="{CBFA9431-23E6-7EEA-5FFA-CC2FCC78AF91}"/>
              </a:ext>
            </a:extLst>
          </xdr:cNvPr>
          <xdr:cNvSpPr>
            <a:spLocks noChangeArrowheads="1"/>
          </xdr:cNvSpPr>
        </xdr:nvSpPr>
        <xdr:spPr bwMode="auto">
          <a:xfrm>
            <a:off x="33619" y="22412"/>
            <a:ext cx="1524628" cy="1069445"/>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F66DF6C5-E85B-48D3-358B-356A89A38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96941A92-2F5E-A7F3-B6CE-BDA36602DFDE}"/>
              </a:ext>
            </a:extLst>
          </xdr:cNvPr>
          <xdr:cNvSpPr>
            <a:spLocks noChangeArrowheads="1"/>
          </xdr:cNvSpPr>
        </xdr:nvSpPr>
        <xdr:spPr bwMode="auto">
          <a:xfrm>
            <a:off x="139862" y="812979"/>
            <a:ext cx="1350662" cy="23239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grpSp>
    <xdr:clientData/>
  </xdr:twoCellAnchor>
  <xdr:oneCellAnchor>
    <xdr:from>
      <xdr:col>4</xdr:col>
      <xdr:colOff>164897</xdr:colOff>
      <xdr:row>0</xdr:row>
      <xdr:rowOff>110115</xdr:rowOff>
    </xdr:from>
    <xdr:ext cx="7194000" cy="1737158"/>
    <xdr:sp macro="" textlink="">
      <xdr:nvSpPr>
        <xdr:cNvPr id="6" name="TextBox 5">
          <a:extLst>
            <a:ext uri="{FF2B5EF4-FFF2-40B4-BE49-F238E27FC236}">
              <a16:creationId xmlns:a16="http://schemas.microsoft.com/office/drawing/2014/main" id="{DB22B9A9-F089-456B-9BC7-A225A8DE9A47}"/>
            </a:ext>
          </a:extLst>
        </xdr:cNvPr>
        <xdr:cNvSpPr txBox="1"/>
      </xdr:nvSpPr>
      <xdr:spPr>
        <a:xfrm>
          <a:off x="6660947" y="110115"/>
          <a:ext cx="7194000" cy="173715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2000"/>
            <a:t>Notes:</a:t>
          </a:r>
        </a:p>
        <a:p>
          <a:pPr algn="l"/>
          <a:r>
            <a:rPr lang="en-AU" sz="2000"/>
            <a:t> - The table is designed</a:t>
          </a:r>
          <a:r>
            <a:rPr lang="en-AU" sz="2000" baseline="0"/>
            <a:t> to capture all the requirements regarding</a:t>
          </a:r>
        </a:p>
        <a:p>
          <a:pPr algn="l"/>
          <a:r>
            <a:rPr lang="en-AU" sz="2000" baseline="0"/>
            <a:t> Actual Prices Payable Information as in NGR Part 18A</a:t>
          </a:r>
        </a:p>
        <a:p>
          <a:r>
            <a:rPr lang="en-AU" sz="2000"/>
            <a:t> - Drop</a:t>
          </a:r>
          <a:r>
            <a:rPr lang="en-AU" sz="2000" baseline="0"/>
            <a:t> down lists included for service types in column D, as well as </a:t>
          </a:r>
        </a:p>
        <a:p>
          <a:r>
            <a:rPr lang="en-AU" sz="2000" baseline="0"/>
            <a:t>where there are fixed responses under the rules.</a:t>
          </a:r>
          <a:endParaRPr lang="en-AU" sz="2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FD8E-FB2A-48F3-866A-FBD116ABCCCC}">
  <sheetPr>
    <tabColor theme="9"/>
    <pageSetUpPr fitToPage="1"/>
  </sheetPr>
  <dimension ref="A1:EC371"/>
  <sheetViews>
    <sheetView tabSelected="1" topLeftCell="A11" zoomScale="70" zoomScaleNormal="70" workbookViewId="0">
      <pane xSplit="4" ySplit="3" topLeftCell="E16" activePane="bottomRight" state="frozen"/>
      <selection activeCell="A11" sqref="A11"/>
      <selection pane="topRight" activeCell="E11" sqref="E11"/>
      <selection pane="bottomLeft" activeCell="A14" sqref="A14"/>
      <selection pane="bottomRight" activeCell="U35" sqref="U35"/>
    </sheetView>
  </sheetViews>
  <sheetFormatPr defaultRowHeight="12.75" x14ac:dyDescent="0.2"/>
  <cols>
    <col min="1" max="1" width="11.85546875" style="2" customWidth="1"/>
    <col min="2" max="3" width="23.140625" style="2" customWidth="1"/>
    <col min="4" max="4" width="62.28515625" style="2" bestFit="1" customWidth="1"/>
    <col min="5" max="5" width="27.42578125" style="2" customWidth="1"/>
    <col min="6" max="6" width="27.85546875" style="2" customWidth="1"/>
    <col min="7" max="8" width="22" style="2" customWidth="1"/>
    <col min="9" max="9" width="23.5703125" style="2" customWidth="1"/>
    <col min="10" max="10" width="25.28515625" style="2" customWidth="1"/>
    <col min="11" max="11" width="15.85546875" style="2" customWidth="1"/>
    <col min="12" max="12" width="24.85546875" style="2" customWidth="1"/>
    <col min="13" max="13" width="20.5703125" style="2" customWidth="1"/>
    <col min="14" max="14" width="15.140625" style="2" customWidth="1"/>
    <col min="15" max="15" width="22.5703125" style="2" customWidth="1"/>
    <col min="16" max="16" width="19.5703125" style="2" customWidth="1"/>
    <col min="17" max="17" width="69.7109375" style="2" bestFit="1" customWidth="1"/>
    <col min="18" max="18" width="147.85546875" style="2" bestFit="1" customWidth="1"/>
    <col min="19" max="19" width="51.7109375" style="2" customWidth="1"/>
    <col min="20" max="20" width="39.140625" style="2" customWidth="1"/>
    <col min="21" max="22" width="25.85546875" style="2" customWidth="1"/>
    <col min="23" max="23" width="123.42578125" style="21" customWidth="1"/>
    <col min="24" max="24" width="15.85546875" style="2" customWidth="1"/>
    <col min="25" max="34" width="8.7109375" style="2"/>
    <col min="35" max="45" width="9.140625" style="2" bestFit="1" customWidth="1"/>
    <col min="46" max="46" width="11.140625" style="2" customWidth="1"/>
    <col min="47" max="58" width="9.140625" style="2" bestFit="1" customWidth="1"/>
    <col min="59" max="59" width="10.42578125" style="2" bestFit="1" customWidth="1"/>
    <col min="60" max="70" width="9.140625" style="2" bestFit="1" customWidth="1"/>
    <col min="71" max="71" width="46.85546875" style="2" customWidth="1"/>
    <col min="72" max="72" width="36" style="2" customWidth="1"/>
    <col min="73" max="246" width="8.7109375" style="2"/>
    <col min="247" max="247" width="11.85546875" style="2" customWidth="1"/>
    <col min="248" max="249" width="23.140625" style="2" customWidth="1"/>
    <col min="250" max="250" width="34.85546875" style="2" customWidth="1"/>
    <col min="251" max="251" width="27.42578125" style="2" customWidth="1"/>
    <col min="252" max="252" width="27.85546875" style="2" customWidth="1"/>
    <col min="253" max="255" width="22" style="2" customWidth="1"/>
    <col min="256" max="256" width="33.140625" style="2" customWidth="1"/>
    <col min="257" max="257" width="15.85546875" style="2" customWidth="1"/>
    <col min="258" max="258" width="24.85546875" style="2" customWidth="1"/>
    <col min="259" max="259" width="15.85546875" style="2" customWidth="1"/>
    <col min="260" max="260" width="15.140625" style="2" customWidth="1"/>
    <col min="261" max="261" width="12.140625" style="2" customWidth="1"/>
    <col min="262" max="262" width="14.5703125" style="2" customWidth="1"/>
    <col min="263" max="263" width="13.85546875" style="2" customWidth="1"/>
    <col min="264" max="265" width="15.42578125" style="2" customWidth="1"/>
    <col min="266" max="266" width="14.140625" style="2" customWidth="1"/>
    <col min="267" max="267" width="15.140625" style="2" customWidth="1"/>
    <col min="268" max="268" width="14.85546875" style="2" customWidth="1"/>
    <col min="269" max="269" width="15.5703125" style="2" customWidth="1"/>
    <col min="270" max="280" width="15.85546875" style="2" customWidth="1"/>
    <col min="281" max="301" width="8.7109375" style="2"/>
    <col min="302" max="302" width="11.140625" style="2" customWidth="1"/>
    <col min="303" max="314" width="8.7109375" style="2"/>
    <col min="315" max="315" width="10.42578125" style="2" bestFit="1" customWidth="1"/>
    <col min="316" max="326" width="8.7109375" style="2"/>
    <col min="327" max="327" width="46.85546875" style="2" customWidth="1"/>
    <col min="328" max="328" width="36" style="2" customWidth="1"/>
    <col min="329" max="502" width="8.7109375" style="2"/>
    <col min="503" max="503" width="11.85546875" style="2" customWidth="1"/>
    <col min="504" max="505" width="23.140625" style="2" customWidth="1"/>
    <col min="506" max="506" width="34.85546875" style="2" customWidth="1"/>
    <col min="507" max="507" width="27.42578125" style="2" customWidth="1"/>
    <col min="508" max="508" width="27.85546875" style="2" customWidth="1"/>
    <col min="509" max="511" width="22" style="2" customWidth="1"/>
    <col min="512" max="512" width="33.140625" style="2" customWidth="1"/>
    <col min="513" max="513" width="15.85546875" style="2" customWidth="1"/>
    <col min="514" max="514" width="24.85546875" style="2" customWidth="1"/>
    <col min="515" max="515" width="15.85546875" style="2" customWidth="1"/>
    <col min="516" max="516" width="15.140625" style="2" customWidth="1"/>
    <col min="517" max="517" width="12.140625" style="2" customWidth="1"/>
    <col min="518" max="518" width="14.5703125" style="2" customWidth="1"/>
    <col min="519" max="519" width="13.85546875" style="2" customWidth="1"/>
    <col min="520" max="521" width="15.42578125" style="2" customWidth="1"/>
    <col min="522" max="522" width="14.140625" style="2" customWidth="1"/>
    <col min="523" max="523" width="15.140625" style="2" customWidth="1"/>
    <col min="524" max="524" width="14.85546875" style="2" customWidth="1"/>
    <col min="525" max="525" width="15.5703125" style="2" customWidth="1"/>
    <col min="526" max="536" width="15.85546875" style="2" customWidth="1"/>
    <col min="537" max="557" width="8.7109375" style="2"/>
    <col min="558" max="558" width="11.140625" style="2" customWidth="1"/>
    <col min="559" max="570" width="8.7109375" style="2"/>
    <col min="571" max="571" width="10.42578125" style="2" bestFit="1" customWidth="1"/>
    <col min="572" max="582" width="8.7109375" style="2"/>
    <col min="583" max="583" width="46.85546875" style="2" customWidth="1"/>
    <col min="584" max="584" width="36" style="2" customWidth="1"/>
    <col min="585" max="758" width="8.7109375" style="2"/>
    <col min="759" max="759" width="11.85546875" style="2" customWidth="1"/>
    <col min="760" max="761" width="23.140625" style="2" customWidth="1"/>
    <col min="762" max="762" width="34.85546875" style="2" customWidth="1"/>
    <col min="763" max="763" width="27.42578125" style="2" customWidth="1"/>
    <col min="764" max="764" width="27.85546875" style="2" customWidth="1"/>
    <col min="765" max="767" width="22" style="2" customWidth="1"/>
    <col min="768" max="768" width="33.140625" style="2" customWidth="1"/>
    <col min="769" max="769" width="15.85546875" style="2" customWidth="1"/>
    <col min="770" max="770" width="24.85546875" style="2" customWidth="1"/>
    <col min="771" max="771" width="15.85546875" style="2" customWidth="1"/>
    <col min="772" max="772" width="15.140625" style="2" customWidth="1"/>
    <col min="773" max="773" width="12.140625" style="2" customWidth="1"/>
    <col min="774" max="774" width="14.5703125" style="2" customWidth="1"/>
    <col min="775" max="775" width="13.85546875" style="2" customWidth="1"/>
    <col min="776" max="777" width="15.42578125" style="2" customWidth="1"/>
    <col min="778" max="778" width="14.140625" style="2" customWidth="1"/>
    <col min="779" max="779" width="15.140625" style="2" customWidth="1"/>
    <col min="780" max="780" width="14.85546875" style="2" customWidth="1"/>
    <col min="781" max="781" width="15.5703125" style="2" customWidth="1"/>
    <col min="782" max="792" width="15.85546875" style="2" customWidth="1"/>
    <col min="793" max="813" width="8.7109375" style="2"/>
    <col min="814" max="814" width="11.140625" style="2" customWidth="1"/>
    <col min="815" max="826" width="8.7109375" style="2"/>
    <col min="827" max="827" width="10.42578125" style="2" bestFit="1" customWidth="1"/>
    <col min="828" max="838" width="8.7109375" style="2"/>
    <col min="839" max="839" width="46.85546875" style="2" customWidth="1"/>
    <col min="840" max="840" width="36" style="2" customWidth="1"/>
    <col min="841" max="1014" width="8.7109375" style="2"/>
    <col min="1015" max="1015" width="11.85546875" style="2" customWidth="1"/>
    <col min="1016" max="1017" width="23.140625" style="2" customWidth="1"/>
    <col min="1018" max="1018" width="34.85546875" style="2" customWidth="1"/>
    <col min="1019" max="1019" width="27.42578125" style="2" customWidth="1"/>
    <col min="1020" max="1020" width="27.85546875" style="2" customWidth="1"/>
    <col min="1021" max="1023" width="22" style="2" customWidth="1"/>
    <col min="1024" max="1024" width="33.140625" style="2" customWidth="1"/>
    <col min="1025" max="1025" width="15.85546875" style="2" customWidth="1"/>
    <col min="1026" max="1026" width="24.85546875" style="2" customWidth="1"/>
    <col min="1027" max="1027" width="15.85546875" style="2" customWidth="1"/>
    <col min="1028" max="1028" width="15.140625" style="2" customWidth="1"/>
    <col min="1029" max="1029" width="12.140625" style="2" customWidth="1"/>
    <col min="1030" max="1030" width="14.5703125" style="2" customWidth="1"/>
    <col min="1031" max="1031" width="13.85546875" style="2" customWidth="1"/>
    <col min="1032" max="1033" width="15.42578125" style="2" customWidth="1"/>
    <col min="1034" max="1034" width="14.140625" style="2" customWidth="1"/>
    <col min="1035" max="1035" width="15.140625" style="2" customWidth="1"/>
    <col min="1036" max="1036" width="14.85546875" style="2" customWidth="1"/>
    <col min="1037" max="1037" width="15.5703125" style="2" customWidth="1"/>
    <col min="1038" max="1048" width="15.85546875" style="2" customWidth="1"/>
    <col min="1049" max="1069" width="8.7109375" style="2"/>
    <col min="1070" max="1070" width="11.140625" style="2" customWidth="1"/>
    <col min="1071" max="1082" width="8.7109375" style="2"/>
    <col min="1083" max="1083" width="10.42578125" style="2" bestFit="1" customWidth="1"/>
    <col min="1084" max="1094" width="8.7109375" style="2"/>
    <col min="1095" max="1095" width="46.85546875" style="2" customWidth="1"/>
    <col min="1096" max="1096" width="36" style="2" customWidth="1"/>
    <col min="1097" max="1270" width="8.7109375" style="2"/>
    <col min="1271" max="1271" width="11.85546875" style="2" customWidth="1"/>
    <col min="1272" max="1273" width="23.140625" style="2" customWidth="1"/>
    <col min="1274" max="1274" width="34.85546875" style="2" customWidth="1"/>
    <col min="1275" max="1275" width="27.42578125" style="2" customWidth="1"/>
    <col min="1276" max="1276" width="27.85546875" style="2" customWidth="1"/>
    <col min="1277" max="1279" width="22" style="2" customWidth="1"/>
    <col min="1280" max="1280" width="33.140625" style="2" customWidth="1"/>
    <col min="1281" max="1281" width="15.85546875" style="2" customWidth="1"/>
    <col min="1282" max="1282" width="24.85546875" style="2" customWidth="1"/>
    <col min="1283" max="1283" width="15.85546875" style="2" customWidth="1"/>
    <col min="1284" max="1284" width="15.140625" style="2" customWidth="1"/>
    <col min="1285" max="1285" width="12.140625" style="2" customWidth="1"/>
    <col min="1286" max="1286" width="14.5703125" style="2" customWidth="1"/>
    <col min="1287" max="1287" width="13.85546875" style="2" customWidth="1"/>
    <col min="1288" max="1289" width="15.42578125" style="2" customWidth="1"/>
    <col min="1290" max="1290" width="14.140625" style="2" customWidth="1"/>
    <col min="1291" max="1291" width="15.140625" style="2" customWidth="1"/>
    <col min="1292" max="1292" width="14.85546875" style="2" customWidth="1"/>
    <col min="1293" max="1293" width="15.5703125" style="2" customWidth="1"/>
    <col min="1294" max="1304" width="15.85546875" style="2" customWidth="1"/>
    <col min="1305" max="1325" width="8.7109375" style="2"/>
    <col min="1326" max="1326" width="11.140625" style="2" customWidth="1"/>
    <col min="1327" max="1338" width="8.7109375" style="2"/>
    <col min="1339" max="1339" width="10.42578125" style="2" bestFit="1" customWidth="1"/>
    <col min="1340" max="1350" width="8.7109375" style="2"/>
    <col min="1351" max="1351" width="46.85546875" style="2" customWidth="1"/>
    <col min="1352" max="1352" width="36" style="2" customWidth="1"/>
    <col min="1353" max="1526" width="8.7109375" style="2"/>
    <col min="1527" max="1527" width="11.85546875" style="2" customWidth="1"/>
    <col min="1528" max="1529" width="23.140625" style="2" customWidth="1"/>
    <col min="1530" max="1530" width="34.85546875" style="2" customWidth="1"/>
    <col min="1531" max="1531" width="27.42578125" style="2" customWidth="1"/>
    <col min="1532" max="1532" width="27.85546875" style="2" customWidth="1"/>
    <col min="1533" max="1535" width="22" style="2" customWidth="1"/>
    <col min="1536" max="1536" width="33.140625" style="2" customWidth="1"/>
    <col min="1537" max="1537" width="15.85546875" style="2" customWidth="1"/>
    <col min="1538" max="1538" width="24.85546875" style="2" customWidth="1"/>
    <col min="1539" max="1539" width="15.85546875" style="2" customWidth="1"/>
    <col min="1540" max="1540" width="15.140625" style="2" customWidth="1"/>
    <col min="1541" max="1541" width="12.140625" style="2" customWidth="1"/>
    <col min="1542" max="1542" width="14.5703125" style="2" customWidth="1"/>
    <col min="1543" max="1543" width="13.85546875" style="2" customWidth="1"/>
    <col min="1544" max="1545" width="15.42578125" style="2" customWidth="1"/>
    <col min="1546" max="1546" width="14.140625" style="2" customWidth="1"/>
    <col min="1547" max="1547" width="15.140625" style="2" customWidth="1"/>
    <col min="1548" max="1548" width="14.85546875" style="2" customWidth="1"/>
    <col min="1549" max="1549" width="15.5703125" style="2" customWidth="1"/>
    <col min="1550" max="1560" width="15.85546875" style="2" customWidth="1"/>
    <col min="1561" max="1581" width="8.7109375" style="2"/>
    <col min="1582" max="1582" width="11.140625" style="2" customWidth="1"/>
    <col min="1583" max="1594" width="8.7109375" style="2"/>
    <col min="1595" max="1595" width="10.42578125" style="2" bestFit="1" customWidth="1"/>
    <col min="1596" max="1606" width="8.7109375" style="2"/>
    <col min="1607" max="1607" width="46.85546875" style="2" customWidth="1"/>
    <col min="1608" max="1608" width="36" style="2" customWidth="1"/>
    <col min="1609" max="1782" width="8.7109375" style="2"/>
    <col min="1783" max="1783" width="11.85546875" style="2" customWidth="1"/>
    <col min="1784" max="1785" width="23.140625" style="2" customWidth="1"/>
    <col min="1786" max="1786" width="34.85546875" style="2" customWidth="1"/>
    <col min="1787" max="1787" width="27.42578125" style="2" customWidth="1"/>
    <col min="1788" max="1788" width="27.85546875" style="2" customWidth="1"/>
    <col min="1789" max="1791" width="22" style="2" customWidth="1"/>
    <col min="1792" max="1792" width="33.140625" style="2" customWidth="1"/>
    <col min="1793" max="1793" width="15.85546875" style="2" customWidth="1"/>
    <col min="1794" max="1794" width="24.85546875" style="2" customWidth="1"/>
    <col min="1795" max="1795" width="15.85546875" style="2" customWidth="1"/>
    <col min="1796" max="1796" width="15.140625" style="2" customWidth="1"/>
    <col min="1797" max="1797" width="12.140625" style="2" customWidth="1"/>
    <col min="1798" max="1798" width="14.5703125" style="2" customWidth="1"/>
    <col min="1799" max="1799" width="13.85546875" style="2" customWidth="1"/>
    <col min="1800" max="1801" width="15.42578125" style="2" customWidth="1"/>
    <col min="1802" max="1802" width="14.140625" style="2" customWidth="1"/>
    <col min="1803" max="1803" width="15.140625" style="2" customWidth="1"/>
    <col min="1804" max="1804" width="14.85546875" style="2" customWidth="1"/>
    <col min="1805" max="1805" width="15.5703125" style="2" customWidth="1"/>
    <col min="1806" max="1816" width="15.85546875" style="2" customWidth="1"/>
    <col min="1817" max="1837" width="8.7109375" style="2"/>
    <col min="1838" max="1838" width="11.140625" style="2" customWidth="1"/>
    <col min="1839" max="1850" width="8.7109375" style="2"/>
    <col min="1851" max="1851" width="10.42578125" style="2" bestFit="1" customWidth="1"/>
    <col min="1852" max="1862" width="8.7109375" style="2"/>
    <col min="1863" max="1863" width="46.85546875" style="2" customWidth="1"/>
    <col min="1864" max="1864" width="36" style="2" customWidth="1"/>
    <col min="1865" max="2038" width="8.7109375" style="2"/>
    <col min="2039" max="2039" width="11.85546875" style="2" customWidth="1"/>
    <col min="2040" max="2041" width="23.140625" style="2" customWidth="1"/>
    <col min="2042" max="2042" width="34.85546875" style="2" customWidth="1"/>
    <col min="2043" max="2043" width="27.42578125" style="2" customWidth="1"/>
    <col min="2044" max="2044" width="27.85546875" style="2" customWidth="1"/>
    <col min="2045" max="2047" width="22" style="2" customWidth="1"/>
    <col min="2048" max="2048" width="33.140625" style="2" customWidth="1"/>
    <col min="2049" max="2049" width="15.85546875" style="2" customWidth="1"/>
    <col min="2050" max="2050" width="24.85546875" style="2" customWidth="1"/>
    <col min="2051" max="2051" width="15.85546875" style="2" customWidth="1"/>
    <col min="2052" max="2052" width="15.140625" style="2" customWidth="1"/>
    <col min="2053" max="2053" width="12.140625" style="2" customWidth="1"/>
    <col min="2054" max="2054" width="14.5703125" style="2" customWidth="1"/>
    <col min="2055" max="2055" width="13.85546875" style="2" customWidth="1"/>
    <col min="2056" max="2057" width="15.42578125" style="2" customWidth="1"/>
    <col min="2058" max="2058" width="14.140625" style="2" customWidth="1"/>
    <col min="2059" max="2059" width="15.140625" style="2" customWidth="1"/>
    <col min="2060" max="2060" width="14.85546875" style="2" customWidth="1"/>
    <col min="2061" max="2061" width="15.5703125" style="2" customWidth="1"/>
    <col min="2062" max="2072" width="15.85546875" style="2" customWidth="1"/>
    <col min="2073" max="2093" width="8.7109375" style="2"/>
    <col min="2094" max="2094" width="11.140625" style="2" customWidth="1"/>
    <col min="2095" max="2106" width="8.7109375" style="2"/>
    <col min="2107" max="2107" width="10.42578125" style="2" bestFit="1" customWidth="1"/>
    <col min="2108" max="2118" width="8.7109375" style="2"/>
    <col min="2119" max="2119" width="46.85546875" style="2" customWidth="1"/>
    <col min="2120" max="2120" width="36" style="2" customWidth="1"/>
    <col min="2121" max="2294" width="8.7109375" style="2"/>
    <col min="2295" max="2295" width="11.85546875" style="2" customWidth="1"/>
    <col min="2296" max="2297" width="23.140625" style="2" customWidth="1"/>
    <col min="2298" max="2298" width="34.85546875" style="2" customWidth="1"/>
    <col min="2299" max="2299" width="27.42578125" style="2" customWidth="1"/>
    <col min="2300" max="2300" width="27.85546875" style="2" customWidth="1"/>
    <col min="2301" max="2303" width="22" style="2" customWidth="1"/>
    <col min="2304" max="2304" width="33.140625" style="2" customWidth="1"/>
    <col min="2305" max="2305" width="15.85546875" style="2" customWidth="1"/>
    <col min="2306" max="2306" width="24.85546875" style="2" customWidth="1"/>
    <col min="2307" max="2307" width="15.85546875" style="2" customWidth="1"/>
    <col min="2308" max="2308" width="15.140625" style="2" customWidth="1"/>
    <col min="2309" max="2309" width="12.140625" style="2" customWidth="1"/>
    <col min="2310" max="2310" width="14.5703125" style="2" customWidth="1"/>
    <col min="2311" max="2311" width="13.85546875" style="2" customWidth="1"/>
    <col min="2312" max="2313" width="15.42578125" style="2" customWidth="1"/>
    <col min="2314" max="2314" width="14.140625" style="2" customWidth="1"/>
    <col min="2315" max="2315" width="15.140625" style="2" customWidth="1"/>
    <col min="2316" max="2316" width="14.85546875" style="2" customWidth="1"/>
    <col min="2317" max="2317" width="15.5703125" style="2" customWidth="1"/>
    <col min="2318" max="2328" width="15.85546875" style="2" customWidth="1"/>
    <col min="2329" max="2349" width="8.7109375" style="2"/>
    <col min="2350" max="2350" width="11.140625" style="2" customWidth="1"/>
    <col min="2351" max="2362" width="8.7109375" style="2"/>
    <col min="2363" max="2363" width="10.42578125" style="2" bestFit="1" customWidth="1"/>
    <col min="2364" max="2374" width="8.7109375" style="2"/>
    <col min="2375" max="2375" width="46.85546875" style="2" customWidth="1"/>
    <col min="2376" max="2376" width="36" style="2" customWidth="1"/>
    <col min="2377" max="2550" width="8.7109375" style="2"/>
    <col min="2551" max="2551" width="11.85546875" style="2" customWidth="1"/>
    <col min="2552" max="2553" width="23.140625" style="2" customWidth="1"/>
    <col min="2554" max="2554" width="34.85546875" style="2" customWidth="1"/>
    <col min="2555" max="2555" width="27.42578125" style="2" customWidth="1"/>
    <col min="2556" max="2556" width="27.85546875" style="2" customWidth="1"/>
    <col min="2557" max="2559" width="22" style="2" customWidth="1"/>
    <col min="2560" max="2560" width="33.140625" style="2" customWidth="1"/>
    <col min="2561" max="2561" width="15.85546875" style="2" customWidth="1"/>
    <col min="2562" max="2562" width="24.85546875" style="2" customWidth="1"/>
    <col min="2563" max="2563" width="15.85546875" style="2" customWidth="1"/>
    <col min="2564" max="2564" width="15.140625" style="2" customWidth="1"/>
    <col min="2565" max="2565" width="12.140625" style="2" customWidth="1"/>
    <col min="2566" max="2566" width="14.5703125" style="2" customWidth="1"/>
    <col min="2567" max="2567" width="13.85546875" style="2" customWidth="1"/>
    <col min="2568" max="2569" width="15.42578125" style="2" customWidth="1"/>
    <col min="2570" max="2570" width="14.140625" style="2" customWidth="1"/>
    <col min="2571" max="2571" width="15.140625" style="2" customWidth="1"/>
    <col min="2572" max="2572" width="14.85546875" style="2" customWidth="1"/>
    <col min="2573" max="2573" width="15.5703125" style="2" customWidth="1"/>
    <col min="2574" max="2584" width="15.85546875" style="2" customWidth="1"/>
    <col min="2585" max="2605" width="8.7109375" style="2"/>
    <col min="2606" max="2606" width="11.140625" style="2" customWidth="1"/>
    <col min="2607" max="2618" width="8.7109375" style="2"/>
    <col min="2619" max="2619" width="10.42578125" style="2" bestFit="1" customWidth="1"/>
    <col min="2620" max="2630" width="8.7109375" style="2"/>
    <col min="2631" max="2631" width="46.85546875" style="2" customWidth="1"/>
    <col min="2632" max="2632" width="36" style="2" customWidth="1"/>
    <col min="2633" max="2806" width="8.7109375" style="2"/>
    <col min="2807" max="2807" width="11.85546875" style="2" customWidth="1"/>
    <col min="2808" max="2809" width="23.140625" style="2" customWidth="1"/>
    <col min="2810" max="2810" width="34.85546875" style="2" customWidth="1"/>
    <col min="2811" max="2811" width="27.42578125" style="2" customWidth="1"/>
    <col min="2812" max="2812" width="27.85546875" style="2" customWidth="1"/>
    <col min="2813" max="2815" width="22" style="2" customWidth="1"/>
    <col min="2816" max="2816" width="33.140625" style="2" customWidth="1"/>
    <col min="2817" max="2817" width="15.85546875" style="2" customWidth="1"/>
    <col min="2818" max="2818" width="24.85546875" style="2" customWidth="1"/>
    <col min="2819" max="2819" width="15.85546875" style="2" customWidth="1"/>
    <col min="2820" max="2820" width="15.140625" style="2" customWidth="1"/>
    <col min="2821" max="2821" width="12.140625" style="2" customWidth="1"/>
    <col min="2822" max="2822" width="14.5703125" style="2" customWidth="1"/>
    <col min="2823" max="2823" width="13.85546875" style="2" customWidth="1"/>
    <col min="2824" max="2825" width="15.42578125" style="2" customWidth="1"/>
    <col min="2826" max="2826" width="14.140625" style="2" customWidth="1"/>
    <col min="2827" max="2827" width="15.140625" style="2" customWidth="1"/>
    <col min="2828" max="2828" width="14.85546875" style="2" customWidth="1"/>
    <col min="2829" max="2829" width="15.5703125" style="2" customWidth="1"/>
    <col min="2830" max="2840" width="15.85546875" style="2" customWidth="1"/>
    <col min="2841" max="2861" width="8.7109375" style="2"/>
    <col min="2862" max="2862" width="11.140625" style="2" customWidth="1"/>
    <col min="2863" max="2874" width="8.7109375" style="2"/>
    <col min="2875" max="2875" width="10.42578125" style="2" bestFit="1" customWidth="1"/>
    <col min="2876" max="2886" width="8.7109375" style="2"/>
    <col min="2887" max="2887" width="46.85546875" style="2" customWidth="1"/>
    <col min="2888" max="2888" width="36" style="2" customWidth="1"/>
    <col min="2889" max="3062" width="8.7109375" style="2"/>
    <col min="3063" max="3063" width="11.85546875" style="2" customWidth="1"/>
    <col min="3064" max="3065" width="23.140625" style="2" customWidth="1"/>
    <col min="3066" max="3066" width="34.85546875" style="2" customWidth="1"/>
    <col min="3067" max="3067" width="27.42578125" style="2" customWidth="1"/>
    <col min="3068" max="3068" width="27.85546875" style="2" customWidth="1"/>
    <col min="3069" max="3071" width="22" style="2" customWidth="1"/>
    <col min="3072" max="3072" width="33.140625" style="2" customWidth="1"/>
    <col min="3073" max="3073" width="15.85546875" style="2" customWidth="1"/>
    <col min="3074" max="3074" width="24.85546875" style="2" customWidth="1"/>
    <col min="3075" max="3075" width="15.85546875" style="2" customWidth="1"/>
    <col min="3076" max="3076" width="15.140625" style="2" customWidth="1"/>
    <col min="3077" max="3077" width="12.140625" style="2" customWidth="1"/>
    <col min="3078" max="3078" width="14.5703125" style="2" customWidth="1"/>
    <col min="3079" max="3079" width="13.85546875" style="2" customWidth="1"/>
    <col min="3080" max="3081" width="15.42578125" style="2" customWidth="1"/>
    <col min="3082" max="3082" width="14.140625" style="2" customWidth="1"/>
    <col min="3083" max="3083" width="15.140625" style="2" customWidth="1"/>
    <col min="3084" max="3084" width="14.85546875" style="2" customWidth="1"/>
    <col min="3085" max="3085" width="15.5703125" style="2" customWidth="1"/>
    <col min="3086" max="3096" width="15.85546875" style="2" customWidth="1"/>
    <col min="3097" max="3117" width="8.7109375" style="2"/>
    <col min="3118" max="3118" width="11.140625" style="2" customWidth="1"/>
    <col min="3119" max="3130" width="8.7109375" style="2"/>
    <col min="3131" max="3131" width="10.42578125" style="2" bestFit="1" customWidth="1"/>
    <col min="3132" max="3142" width="8.7109375" style="2"/>
    <col min="3143" max="3143" width="46.85546875" style="2" customWidth="1"/>
    <col min="3144" max="3144" width="36" style="2" customWidth="1"/>
    <col min="3145" max="3318" width="8.7109375" style="2"/>
    <col min="3319" max="3319" width="11.85546875" style="2" customWidth="1"/>
    <col min="3320" max="3321" width="23.140625" style="2" customWidth="1"/>
    <col min="3322" max="3322" width="34.85546875" style="2" customWidth="1"/>
    <col min="3323" max="3323" width="27.42578125" style="2" customWidth="1"/>
    <col min="3324" max="3324" width="27.85546875" style="2" customWidth="1"/>
    <col min="3325" max="3327" width="22" style="2" customWidth="1"/>
    <col min="3328" max="3328" width="33.140625" style="2" customWidth="1"/>
    <col min="3329" max="3329" width="15.85546875" style="2" customWidth="1"/>
    <col min="3330" max="3330" width="24.85546875" style="2" customWidth="1"/>
    <col min="3331" max="3331" width="15.85546875" style="2" customWidth="1"/>
    <col min="3332" max="3332" width="15.140625" style="2" customWidth="1"/>
    <col min="3333" max="3333" width="12.140625" style="2" customWidth="1"/>
    <col min="3334" max="3334" width="14.5703125" style="2" customWidth="1"/>
    <col min="3335" max="3335" width="13.85546875" style="2" customWidth="1"/>
    <col min="3336" max="3337" width="15.42578125" style="2" customWidth="1"/>
    <col min="3338" max="3338" width="14.140625" style="2" customWidth="1"/>
    <col min="3339" max="3339" width="15.140625" style="2" customWidth="1"/>
    <col min="3340" max="3340" width="14.85546875" style="2" customWidth="1"/>
    <col min="3341" max="3341" width="15.5703125" style="2" customWidth="1"/>
    <col min="3342" max="3352" width="15.85546875" style="2" customWidth="1"/>
    <col min="3353" max="3373" width="8.7109375" style="2"/>
    <col min="3374" max="3374" width="11.140625" style="2" customWidth="1"/>
    <col min="3375" max="3386" width="8.7109375" style="2"/>
    <col min="3387" max="3387" width="10.42578125" style="2" bestFit="1" customWidth="1"/>
    <col min="3388" max="3398" width="8.7109375" style="2"/>
    <col min="3399" max="3399" width="46.85546875" style="2" customWidth="1"/>
    <col min="3400" max="3400" width="36" style="2" customWidth="1"/>
    <col min="3401" max="3574" width="8.7109375" style="2"/>
    <col min="3575" max="3575" width="11.85546875" style="2" customWidth="1"/>
    <col min="3576" max="3577" width="23.140625" style="2" customWidth="1"/>
    <col min="3578" max="3578" width="34.85546875" style="2" customWidth="1"/>
    <col min="3579" max="3579" width="27.42578125" style="2" customWidth="1"/>
    <col min="3580" max="3580" width="27.85546875" style="2" customWidth="1"/>
    <col min="3581" max="3583" width="22" style="2" customWidth="1"/>
    <col min="3584" max="3584" width="33.140625" style="2" customWidth="1"/>
    <col min="3585" max="3585" width="15.85546875" style="2" customWidth="1"/>
    <col min="3586" max="3586" width="24.85546875" style="2" customWidth="1"/>
    <col min="3587" max="3587" width="15.85546875" style="2" customWidth="1"/>
    <col min="3588" max="3588" width="15.140625" style="2" customWidth="1"/>
    <col min="3589" max="3589" width="12.140625" style="2" customWidth="1"/>
    <col min="3590" max="3590" width="14.5703125" style="2" customWidth="1"/>
    <col min="3591" max="3591" width="13.85546875" style="2" customWidth="1"/>
    <col min="3592" max="3593" width="15.42578125" style="2" customWidth="1"/>
    <col min="3594" max="3594" width="14.140625" style="2" customWidth="1"/>
    <col min="3595" max="3595" width="15.140625" style="2" customWidth="1"/>
    <col min="3596" max="3596" width="14.85546875" style="2" customWidth="1"/>
    <col min="3597" max="3597" width="15.5703125" style="2" customWidth="1"/>
    <col min="3598" max="3608" width="15.85546875" style="2" customWidth="1"/>
    <col min="3609" max="3629" width="8.7109375" style="2"/>
    <col min="3630" max="3630" width="11.140625" style="2" customWidth="1"/>
    <col min="3631" max="3642" width="8.7109375" style="2"/>
    <col min="3643" max="3643" width="10.42578125" style="2" bestFit="1" customWidth="1"/>
    <col min="3644" max="3654" width="8.7109375" style="2"/>
    <col min="3655" max="3655" width="46.85546875" style="2" customWidth="1"/>
    <col min="3656" max="3656" width="36" style="2" customWidth="1"/>
    <col min="3657" max="3830" width="8.7109375" style="2"/>
    <col min="3831" max="3831" width="11.85546875" style="2" customWidth="1"/>
    <col min="3832" max="3833" width="23.140625" style="2" customWidth="1"/>
    <col min="3834" max="3834" width="34.85546875" style="2" customWidth="1"/>
    <col min="3835" max="3835" width="27.42578125" style="2" customWidth="1"/>
    <col min="3836" max="3836" width="27.85546875" style="2" customWidth="1"/>
    <col min="3837" max="3839" width="22" style="2" customWidth="1"/>
    <col min="3840" max="3840" width="33.140625" style="2" customWidth="1"/>
    <col min="3841" max="3841" width="15.85546875" style="2" customWidth="1"/>
    <col min="3842" max="3842" width="24.85546875" style="2" customWidth="1"/>
    <col min="3843" max="3843" width="15.85546875" style="2" customWidth="1"/>
    <col min="3844" max="3844" width="15.140625" style="2" customWidth="1"/>
    <col min="3845" max="3845" width="12.140625" style="2" customWidth="1"/>
    <col min="3846" max="3846" width="14.5703125" style="2" customWidth="1"/>
    <col min="3847" max="3847" width="13.85546875" style="2" customWidth="1"/>
    <col min="3848" max="3849" width="15.42578125" style="2" customWidth="1"/>
    <col min="3850" max="3850" width="14.140625" style="2" customWidth="1"/>
    <col min="3851" max="3851" width="15.140625" style="2" customWidth="1"/>
    <col min="3852" max="3852" width="14.85546875" style="2" customWidth="1"/>
    <col min="3853" max="3853" width="15.5703125" style="2" customWidth="1"/>
    <col min="3854" max="3864" width="15.85546875" style="2" customWidth="1"/>
    <col min="3865" max="3885" width="8.7109375" style="2"/>
    <col min="3886" max="3886" width="11.140625" style="2" customWidth="1"/>
    <col min="3887" max="3898" width="8.7109375" style="2"/>
    <col min="3899" max="3899" width="10.42578125" style="2" bestFit="1" customWidth="1"/>
    <col min="3900" max="3910" width="8.7109375" style="2"/>
    <col min="3911" max="3911" width="46.85546875" style="2" customWidth="1"/>
    <col min="3912" max="3912" width="36" style="2" customWidth="1"/>
    <col min="3913" max="4086" width="8.7109375" style="2"/>
    <col min="4087" max="4087" width="11.85546875" style="2" customWidth="1"/>
    <col min="4088" max="4089" width="23.140625" style="2" customWidth="1"/>
    <col min="4090" max="4090" width="34.85546875" style="2" customWidth="1"/>
    <col min="4091" max="4091" width="27.42578125" style="2" customWidth="1"/>
    <col min="4092" max="4092" width="27.85546875" style="2" customWidth="1"/>
    <col min="4093" max="4095" width="22" style="2" customWidth="1"/>
    <col min="4096" max="4096" width="33.140625" style="2" customWidth="1"/>
    <col min="4097" max="4097" width="15.85546875" style="2" customWidth="1"/>
    <col min="4098" max="4098" width="24.85546875" style="2" customWidth="1"/>
    <col min="4099" max="4099" width="15.85546875" style="2" customWidth="1"/>
    <col min="4100" max="4100" width="15.140625" style="2" customWidth="1"/>
    <col min="4101" max="4101" width="12.140625" style="2" customWidth="1"/>
    <col min="4102" max="4102" width="14.5703125" style="2" customWidth="1"/>
    <col min="4103" max="4103" width="13.85546875" style="2" customWidth="1"/>
    <col min="4104" max="4105" width="15.42578125" style="2" customWidth="1"/>
    <col min="4106" max="4106" width="14.140625" style="2" customWidth="1"/>
    <col min="4107" max="4107" width="15.140625" style="2" customWidth="1"/>
    <col min="4108" max="4108" width="14.85546875" style="2" customWidth="1"/>
    <col min="4109" max="4109" width="15.5703125" style="2" customWidth="1"/>
    <col min="4110" max="4120" width="15.85546875" style="2" customWidth="1"/>
    <col min="4121" max="4141" width="8.7109375" style="2"/>
    <col min="4142" max="4142" width="11.140625" style="2" customWidth="1"/>
    <col min="4143" max="4154" width="8.7109375" style="2"/>
    <col min="4155" max="4155" width="10.42578125" style="2" bestFit="1" customWidth="1"/>
    <col min="4156" max="4166" width="8.7109375" style="2"/>
    <col min="4167" max="4167" width="46.85546875" style="2" customWidth="1"/>
    <col min="4168" max="4168" width="36" style="2" customWidth="1"/>
    <col min="4169" max="4342" width="8.7109375" style="2"/>
    <col min="4343" max="4343" width="11.85546875" style="2" customWidth="1"/>
    <col min="4344" max="4345" width="23.140625" style="2" customWidth="1"/>
    <col min="4346" max="4346" width="34.85546875" style="2" customWidth="1"/>
    <col min="4347" max="4347" width="27.42578125" style="2" customWidth="1"/>
    <col min="4348" max="4348" width="27.85546875" style="2" customWidth="1"/>
    <col min="4349" max="4351" width="22" style="2" customWidth="1"/>
    <col min="4352" max="4352" width="33.140625" style="2" customWidth="1"/>
    <col min="4353" max="4353" width="15.85546875" style="2" customWidth="1"/>
    <col min="4354" max="4354" width="24.85546875" style="2" customWidth="1"/>
    <col min="4355" max="4355" width="15.85546875" style="2" customWidth="1"/>
    <col min="4356" max="4356" width="15.140625" style="2" customWidth="1"/>
    <col min="4357" max="4357" width="12.140625" style="2" customWidth="1"/>
    <col min="4358" max="4358" width="14.5703125" style="2" customWidth="1"/>
    <col min="4359" max="4359" width="13.85546875" style="2" customWidth="1"/>
    <col min="4360" max="4361" width="15.42578125" style="2" customWidth="1"/>
    <col min="4362" max="4362" width="14.140625" style="2" customWidth="1"/>
    <col min="4363" max="4363" width="15.140625" style="2" customWidth="1"/>
    <col min="4364" max="4364" width="14.85546875" style="2" customWidth="1"/>
    <col min="4365" max="4365" width="15.5703125" style="2" customWidth="1"/>
    <col min="4366" max="4376" width="15.85546875" style="2" customWidth="1"/>
    <col min="4377" max="4397" width="8.7109375" style="2"/>
    <col min="4398" max="4398" width="11.140625" style="2" customWidth="1"/>
    <col min="4399" max="4410" width="8.7109375" style="2"/>
    <col min="4411" max="4411" width="10.42578125" style="2" bestFit="1" customWidth="1"/>
    <col min="4412" max="4422" width="8.7109375" style="2"/>
    <col min="4423" max="4423" width="46.85546875" style="2" customWidth="1"/>
    <col min="4424" max="4424" width="36" style="2" customWidth="1"/>
    <col min="4425" max="4598" width="8.7109375" style="2"/>
    <col min="4599" max="4599" width="11.85546875" style="2" customWidth="1"/>
    <col min="4600" max="4601" width="23.140625" style="2" customWidth="1"/>
    <col min="4602" max="4602" width="34.85546875" style="2" customWidth="1"/>
    <col min="4603" max="4603" width="27.42578125" style="2" customWidth="1"/>
    <col min="4604" max="4604" width="27.85546875" style="2" customWidth="1"/>
    <col min="4605" max="4607" width="22" style="2" customWidth="1"/>
    <col min="4608" max="4608" width="33.140625" style="2" customWidth="1"/>
    <col min="4609" max="4609" width="15.85546875" style="2" customWidth="1"/>
    <col min="4610" max="4610" width="24.85546875" style="2" customWidth="1"/>
    <col min="4611" max="4611" width="15.85546875" style="2" customWidth="1"/>
    <col min="4612" max="4612" width="15.140625" style="2" customWidth="1"/>
    <col min="4613" max="4613" width="12.140625" style="2" customWidth="1"/>
    <col min="4614" max="4614" width="14.5703125" style="2" customWidth="1"/>
    <col min="4615" max="4615" width="13.85546875" style="2" customWidth="1"/>
    <col min="4616" max="4617" width="15.42578125" style="2" customWidth="1"/>
    <col min="4618" max="4618" width="14.140625" style="2" customWidth="1"/>
    <col min="4619" max="4619" width="15.140625" style="2" customWidth="1"/>
    <col min="4620" max="4620" width="14.85546875" style="2" customWidth="1"/>
    <col min="4621" max="4621" width="15.5703125" style="2" customWidth="1"/>
    <col min="4622" max="4632" width="15.85546875" style="2" customWidth="1"/>
    <col min="4633" max="4653" width="8.7109375" style="2"/>
    <col min="4654" max="4654" width="11.140625" style="2" customWidth="1"/>
    <col min="4655" max="4666" width="8.7109375" style="2"/>
    <col min="4667" max="4667" width="10.42578125" style="2" bestFit="1" customWidth="1"/>
    <col min="4668" max="4678" width="8.7109375" style="2"/>
    <col min="4679" max="4679" width="46.85546875" style="2" customWidth="1"/>
    <col min="4680" max="4680" width="36" style="2" customWidth="1"/>
    <col min="4681" max="4854" width="8.7109375" style="2"/>
    <col min="4855" max="4855" width="11.85546875" style="2" customWidth="1"/>
    <col min="4856" max="4857" width="23.140625" style="2" customWidth="1"/>
    <col min="4858" max="4858" width="34.85546875" style="2" customWidth="1"/>
    <col min="4859" max="4859" width="27.42578125" style="2" customWidth="1"/>
    <col min="4860" max="4860" width="27.85546875" style="2" customWidth="1"/>
    <col min="4861" max="4863" width="22" style="2" customWidth="1"/>
    <col min="4864" max="4864" width="33.140625" style="2" customWidth="1"/>
    <col min="4865" max="4865" width="15.85546875" style="2" customWidth="1"/>
    <col min="4866" max="4866" width="24.85546875" style="2" customWidth="1"/>
    <col min="4867" max="4867" width="15.85546875" style="2" customWidth="1"/>
    <col min="4868" max="4868" width="15.140625" style="2" customWidth="1"/>
    <col min="4869" max="4869" width="12.140625" style="2" customWidth="1"/>
    <col min="4870" max="4870" width="14.5703125" style="2" customWidth="1"/>
    <col min="4871" max="4871" width="13.85546875" style="2" customWidth="1"/>
    <col min="4872" max="4873" width="15.42578125" style="2" customWidth="1"/>
    <col min="4874" max="4874" width="14.140625" style="2" customWidth="1"/>
    <col min="4875" max="4875" width="15.140625" style="2" customWidth="1"/>
    <col min="4876" max="4876" width="14.85546875" style="2" customWidth="1"/>
    <col min="4877" max="4877" width="15.5703125" style="2" customWidth="1"/>
    <col min="4878" max="4888" width="15.85546875" style="2" customWidth="1"/>
    <col min="4889" max="4909" width="8.7109375" style="2"/>
    <col min="4910" max="4910" width="11.140625" style="2" customWidth="1"/>
    <col min="4911" max="4922" width="8.7109375" style="2"/>
    <col min="4923" max="4923" width="10.42578125" style="2" bestFit="1" customWidth="1"/>
    <col min="4924" max="4934" width="8.7109375" style="2"/>
    <col min="4935" max="4935" width="46.85546875" style="2" customWidth="1"/>
    <col min="4936" max="4936" width="36" style="2" customWidth="1"/>
    <col min="4937" max="5110" width="8.7109375" style="2"/>
    <col min="5111" max="5111" width="11.85546875" style="2" customWidth="1"/>
    <col min="5112" max="5113" width="23.140625" style="2" customWidth="1"/>
    <col min="5114" max="5114" width="34.85546875" style="2" customWidth="1"/>
    <col min="5115" max="5115" width="27.42578125" style="2" customWidth="1"/>
    <col min="5116" max="5116" width="27.85546875" style="2" customWidth="1"/>
    <col min="5117" max="5119" width="22" style="2" customWidth="1"/>
    <col min="5120" max="5120" width="33.140625" style="2" customWidth="1"/>
    <col min="5121" max="5121" width="15.85546875" style="2" customWidth="1"/>
    <col min="5122" max="5122" width="24.85546875" style="2" customWidth="1"/>
    <col min="5123" max="5123" width="15.85546875" style="2" customWidth="1"/>
    <col min="5124" max="5124" width="15.140625" style="2" customWidth="1"/>
    <col min="5125" max="5125" width="12.140625" style="2" customWidth="1"/>
    <col min="5126" max="5126" width="14.5703125" style="2" customWidth="1"/>
    <col min="5127" max="5127" width="13.85546875" style="2" customWidth="1"/>
    <col min="5128" max="5129" width="15.42578125" style="2" customWidth="1"/>
    <col min="5130" max="5130" width="14.140625" style="2" customWidth="1"/>
    <col min="5131" max="5131" width="15.140625" style="2" customWidth="1"/>
    <col min="5132" max="5132" width="14.85546875" style="2" customWidth="1"/>
    <col min="5133" max="5133" width="15.5703125" style="2" customWidth="1"/>
    <col min="5134" max="5144" width="15.85546875" style="2" customWidth="1"/>
    <col min="5145" max="5165" width="8.7109375" style="2"/>
    <col min="5166" max="5166" width="11.140625" style="2" customWidth="1"/>
    <col min="5167" max="5178" width="8.7109375" style="2"/>
    <col min="5179" max="5179" width="10.42578125" style="2" bestFit="1" customWidth="1"/>
    <col min="5180" max="5190" width="8.7109375" style="2"/>
    <col min="5191" max="5191" width="46.85546875" style="2" customWidth="1"/>
    <col min="5192" max="5192" width="36" style="2" customWidth="1"/>
    <col min="5193" max="5366" width="8.7109375" style="2"/>
    <col min="5367" max="5367" width="11.85546875" style="2" customWidth="1"/>
    <col min="5368" max="5369" width="23.140625" style="2" customWidth="1"/>
    <col min="5370" max="5370" width="34.85546875" style="2" customWidth="1"/>
    <col min="5371" max="5371" width="27.42578125" style="2" customWidth="1"/>
    <col min="5372" max="5372" width="27.85546875" style="2" customWidth="1"/>
    <col min="5373" max="5375" width="22" style="2" customWidth="1"/>
    <col min="5376" max="5376" width="33.140625" style="2" customWidth="1"/>
    <col min="5377" max="5377" width="15.85546875" style="2" customWidth="1"/>
    <col min="5378" max="5378" width="24.85546875" style="2" customWidth="1"/>
    <col min="5379" max="5379" width="15.85546875" style="2" customWidth="1"/>
    <col min="5380" max="5380" width="15.140625" style="2" customWidth="1"/>
    <col min="5381" max="5381" width="12.140625" style="2" customWidth="1"/>
    <col min="5382" max="5382" width="14.5703125" style="2" customWidth="1"/>
    <col min="5383" max="5383" width="13.85546875" style="2" customWidth="1"/>
    <col min="5384" max="5385" width="15.42578125" style="2" customWidth="1"/>
    <col min="5386" max="5386" width="14.140625" style="2" customWidth="1"/>
    <col min="5387" max="5387" width="15.140625" style="2" customWidth="1"/>
    <col min="5388" max="5388" width="14.85546875" style="2" customWidth="1"/>
    <col min="5389" max="5389" width="15.5703125" style="2" customWidth="1"/>
    <col min="5390" max="5400" width="15.85546875" style="2" customWidth="1"/>
    <col min="5401" max="5421" width="8.7109375" style="2"/>
    <col min="5422" max="5422" width="11.140625" style="2" customWidth="1"/>
    <col min="5423" max="5434" width="8.7109375" style="2"/>
    <col min="5435" max="5435" width="10.42578125" style="2" bestFit="1" customWidth="1"/>
    <col min="5436" max="5446" width="8.7109375" style="2"/>
    <col min="5447" max="5447" width="46.85546875" style="2" customWidth="1"/>
    <col min="5448" max="5448" width="36" style="2" customWidth="1"/>
    <col min="5449" max="5622" width="8.7109375" style="2"/>
    <col min="5623" max="5623" width="11.85546875" style="2" customWidth="1"/>
    <col min="5624" max="5625" width="23.140625" style="2" customWidth="1"/>
    <col min="5626" max="5626" width="34.85546875" style="2" customWidth="1"/>
    <col min="5627" max="5627" width="27.42578125" style="2" customWidth="1"/>
    <col min="5628" max="5628" width="27.85546875" style="2" customWidth="1"/>
    <col min="5629" max="5631" width="22" style="2" customWidth="1"/>
    <col min="5632" max="5632" width="33.140625" style="2" customWidth="1"/>
    <col min="5633" max="5633" width="15.85546875" style="2" customWidth="1"/>
    <col min="5634" max="5634" width="24.85546875" style="2" customWidth="1"/>
    <col min="5635" max="5635" width="15.85546875" style="2" customWidth="1"/>
    <col min="5636" max="5636" width="15.140625" style="2" customWidth="1"/>
    <col min="5637" max="5637" width="12.140625" style="2" customWidth="1"/>
    <col min="5638" max="5638" width="14.5703125" style="2" customWidth="1"/>
    <col min="5639" max="5639" width="13.85546875" style="2" customWidth="1"/>
    <col min="5640" max="5641" width="15.42578125" style="2" customWidth="1"/>
    <col min="5642" max="5642" width="14.140625" style="2" customWidth="1"/>
    <col min="5643" max="5643" width="15.140625" style="2" customWidth="1"/>
    <col min="5644" max="5644" width="14.85546875" style="2" customWidth="1"/>
    <col min="5645" max="5645" width="15.5703125" style="2" customWidth="1"/>
    <col min="5646" max="5656" width="15.85546875" style="2" customWidth="1"/>
    <col min="5657" max="5677" width="8.7109375" style="2"/>
    <col min="5678" max="5678" width="11.140625" style="2" customWidth="1"/>
    <col min="5679" max="5690" width="8.7109375" style="2"/>
    <col min="5691" max="5691" width="10.42578125" style="2" bestFit="1" customWidth="1"/>
    <col min="5692" max="5702" width="8.7109375" style="2"/>
    <col min="5703" max="5703" width="46.85546875" style="2" customWidth="1"/>
    <col min="5704" max="5704" width="36" style="2" customWidth="1"/>
    <col min="5705" max="5878" width="8.7109375" style="2"/>
    <col min="5879" max="5879" width="11.85546875" style="2" customWidth="1"/>
    <col min="5880" max="5881" width="23.140625" style="2" customWidth="1"/>
    <col min="5882" max="5882" width="34.85546875" style="2" customWidth="1"/>
    <col min="5883" max="5883" width="27.42578125" style="2" customWidth="1"/>
    <col min="5884" max="5884" width="27.85546875" style="2" customWidth="1"/>
    <col min="5885" max="5887" width="22" style="2" customWidth="1"/>
    <col min="5888" max="5888" width="33.140625" style="2" customWidth="1"/>
    <col min="5889" max="5889" width="15.85546875" style="2" customWidth="1"/>
    <col min="5890" max="5890" width="24.85546875" style="2" customWidth="1"/>
    <col min="5891" max="5891" width="15.85546875" style="2" customWidth="1"/>
    <col min="5892" max="5892" width="15.140625" style="2" customWidth="1"/>
    <col min="5893" max="5893" width="12.140625" style="2" customWidth="1"/>
    <col min="5894" max="5894" width="14.5703125" style="2" customWidth="1"/>
    <col min="5895" max="5895" width="13.85546875" style="2" customWidth="1"/>
    <col min="5896" max="5897" width="15.42578125" style="2" customWidth="1"/>
    <col min="5898" max="5898" width="14.140625" style="2" customWidth="1"/>
    <col min="5899" max="5899" width="15.140625" style="2" customWidth="1"/>
    <col min="5900" max="5900" width="14.85546875" style="2" customWidth="1"/>
    <col min="5901" max="5901" width="15.5703125" style="2" customWidth="1"/>
    <col min="5902" max="5912" width="15.85546875" style="2" customWidth="1"/>
    <col min="5913" max="5933" width="8.7109375" style="2"/>
    <col min="5934" max="5934" width="11.140625" style="2" customWidth="1"/>
    <col min="5935" max="5946" width="8.7109375" style="2"/>
    <col min="5947" max="5947" width="10.42578125" style="2" bestFit="1" customWidth="1"/>
    <col min="5948" max="5958" width="8.7109375" style="2"/>
    <col min="5959" max="5959" width="46.85546875" style="2" customWidth="1"/>
    <col min="5960" max="5960" width="36" style="2" customWidth="1"/>
    <col min="5961" max="6134" width="8.7109375" style="2"/>
    <col min="6135" max="6135" width="11.85546875" style="2" customWidth="1"/>
    <col min="6136" max="6137" width="23.140625" style="2" customWidth="1"/>
    <col min="6138" max="6138" width="34.85546875" style="2" customWidth="1"/>
    <col min="6139" max="6139" width="27.42578125" style="2" customWidth="1"/>
    <col min="6140" max="6140" width="27.85546875" style="2" customWidth="1"/>
    <col min="6141" max="6143" width="22" style="2" customWidth="1"/>
    <col min="6144" max="6144" width="33.140625" style="2" customWidth="1"/>
    <col min="6145" max="6145" width="15.85546875" style="2" customWidth="1"/>
    <col min="6146" max="6146" width="24.85546875" style="2" customWidth="1"/>
    <col min="6147" max="6147" width="15.85546875" style="2" customWidth="1"/>
    <col min="6148" max="6148" width="15.140625" style="2" customWidth="1"/>
    <col min="6149" max="6149" width="12.140625" style="2" customWidth="1"/>
    <col min="6150" max="6150" width="14.5703125" style="2" customWidth="1"/>
    <col min="6151" max="6151" width="13.85546875" style="2" customWidth="1"/>
    <col min="6152" max="6153" width="15.42578125" style="2" customWidth="1"/>
    <col min="6154" max="6154" width="14.140625" style="2" customWidth="1"/>
    <col min="6155" max="6155" width="15.140625" style="2" customWidth="1"/>
    <col min="6156" max="6156" width="14.85546875" style="2" customWidth="1"/>
    <col min="6157" max="6157" width="15.5703125" style="2" customWidth="1"/>
    <col min="6158" max="6168" width="15.85546875" style="2" customWidth="1"/>
    <col min="6169" max="6189" width="8.7109375" style="2"/>
    <col min="6190" max="6190" width="11.140625" style="2" customWidth="1"/>
    <col min="6191" max="6202" width="8.7109375" style="2"/>
    <col min="6203" max="6203" width="10.42578125" style="2" bestFit="1" customWidth="1"/>
    <col min="6204" max="6214" width="8.7109375" style="2"/>
    <col min="6215" max="6215" width="46.85546875" style="2" customWidth="1"/>
    <col min="6216" max="6216" width="36" style="2" customWidth="1"/>
    <col min="6217" max="6390" width="8.7109375" style="2"/>
    <col min="6391" max="6391" width="11.85546875" style="2" customWidth="1"/>
    <col min="6392" max="6393" width="23.140625" style="2" customWidth="1"/>
    <col min="6394" max="6394" width="34.85546875" style="2" customWidth="1"/>
    <col min="6395" max="6395" width="27.42578125" style="2" customWidth="1"/>
    <col min="6396" max="6396" width="27.85546875" style="2" customWidth="1"/>
    <col min="6397" max="6399" width="22" style="2" customWidth="1"/>
    <col min="6400" max="6400" width="33.140625" style="2" customWidth="1"/>
    <col min="6401" max="6401" width="15.85546875" style="2" customWidth="1"/>
    <col min="6402" max="6402" width="24.85546875" style="2" customWidth="1"/>
    <col min="6403" max="6403" width="15.85546875" style="2" customWidth="1"/>
    <col min="6404" max="6404" width="15.140625" style="2" customWidth="1"/>
    <col min="6405" max="6405" width="12.140625" style="2" customWidth="1"/>
    <col min="6406" max="6406" width="14.5703125" style="2" customWidth="1"/>
    <col min="6407" max="6407" width="13.85546875" style="2" customWidth="1"/>
    <col min="6408" max="6409" width="15.42578125" style="2" customWidth="1"/>
    <col min="6410" max="6410" width="14.140625" style="2" customWidth="1"/>
    <col min="6411" max="6411" width="15.140625" style="2" customWidth="1"/>
    <col min="6412" max="6412" width="14.85546875" style="2" customWidth="1"/>
    <col min="6413" max="6413" width="15.5703125" style="2" customWidth="1"/>
    <col min="6414" max="6424" width="15.85546875" style="2" customWidth="1"/>
    <col min="6425" max="6445" width="8.7109375" style="2"/>
    <col min="6446" max="6446" width="11.140625" style="2" customWidth="1"/>
    <col min="6447" max="6458" width="8.7109375" style="2"/>
    <col min="6459" max="6459" width="10.42578125" style="2" bestFit="1" customWidth="1"/>
    <col min="6460" max="6470" width="8.7109375" style="2"/>
    <col min="6471" max="6471" width="46.85546875" style="2" customWidth="1"/>
    <col min="6472" max="6472" width="36" style="2" customWidth="1"/>
    <col min="6473" max="6646" width="8.7109375" style="2"/>
    <col min="6647" max="6647" width="11.85546875" style="2" customWidth="1"/>
    <col min="6648" max="6649" width="23.140625" style="2" customWidth="1"/>
    <col min="6650" max="6650" width="34.85546875" style="2" customWidth="1"/>
    <col min="6651" max="6651" width="27.42578125" style="2" customWidth="1"/>
    <col min="6652" max="6652" width="27.85546875" style="2" customWidth="1"/>
    <col min="6653" max="6655" width="22" style="2" customWidth="1"/>
    <col min="6656" max="6656" width="33.140625" style="2" customWidth="1"/>
    <col min="6657" max="6657" width="15.85546875" style="2" customWidth="1"/>
    <col min="6658" max="6658" width="24.85546875" style="2" customWidth="1"/>
    <col min="6659" max="6659" width="15.85546875" style="2" customWidth="1"/>
    <col min="6660" max="6660" width="15.140625" style="2" customWidth="1"/>
    <col min="6661" max="6661" width="12.140625" style="2" customWidth="1"/>
    <col min="6662" max="6662" width="14.5703125" style="2" customWidth="1"/>
    <col min="6663" max="6663" width="13.85546875" style="2" customWidth="1"/>
    <col min="6664" max="6665" width="15.42578125" style="2" customWidth="1"/>
    <col min="6666" max="6666" width="14.140625" style="2" customWidth="1"/>
    <col min="6667" max="6667" width="15.140625" style="2" customWidth="1"/>
    <col min="6668" max="6668" width="14.85546875" style="2" customWidth="1"/>
    <col min="6669" max="6669" width="15.5703125" style="2" customWidth="1"/>
    <col min="6670" max="6680" width="15.85546875" style="2" customWidth="1"/>
    <col min="6681" max="6701" width="8.7109375" style="2"/>
    <col min="6702" max="6702" width="11.140625" style="2" customWidth="1"/>
    <col min="6703" max="6714" width="8.7109375" style="2"/>
    <col min="6715" max="6715" width="10.42578125" style="2" bestFit="1" customWidth="1"/>
    <col min="6716" max="6726" width="8.7109375" style="2"/>
    <col min="6727" max="6727" width="46.85546875" style="2" customWidth="1"/>
    <col min="6728" max="6728" width="36" style="2" customWidth="1"/>
    <col min="6729" max="6902" width="8.7109375" style="2"/>
    <col min="6903" max="6903" width="11.85546875" style="2" customWidth="1"/>
    <col min="6904" max="6905" width="23.140625" style="2" customWidth="1"/>
    <col min="6906" max="6906" width="34.85546875" style="2" customWidth="1"/>
    <col min="6907" max="6907" width="27.42578125" style="2" customWidth="1"/>
    <col min="6908" max="6908" width="27.85546875" style="2" customWidth="1"/>
    <col min="6909" max="6911" width="22" style="2" customWidth="1"/>
    <col min="6912" max="6912" width="33.140625" style="2" customWidth="1"/>
    <col min="6913" max="6913" width="15.85546875" style="2" customWidth="1"/>
    <col min="6914" max="6914" width="24.85546875" style="2" customWidth="1"/>
    <col min="6915" max="6915" width="15.85546875" style="2" customWidth="1"/>
    <col min="6916" max="6916" width="15.140625" style="2" customWidth="1"/>
    <col min="6917" max="6917" width="12.140625" style="2" customWidth="1"/>
    <col min="6918" max="6918" width="14.5703125" style="2" customWidth="1"/>
    <col min="6919" max="6919" width="13.85546875" style="2" customWidth="1"/>
    <col min="6920" max="6921" width="15.42578125" style="2" customWidth="1"/>
    <col min="6922" max="6922" width="14.140625" style="2" customWidth="1"/>
    <col min="6923" max="6923" width="15.140625" style="2" customWidth="1"/>
    <col min="6924" max="6924" width="14.85546875" style="2" customWidth="1"/>
    <col min="6925" max="6925" width="15.5703125" style="2" customWidth="1"/>
    <col min="6926" max="6936" width="15.85546875" style="2" customWidth="1"/>
    <col min="6937" max="6957" width="8.7109375" style="2"/>
    <col min="6958" max="6958" width="11.140625" style="2" customWidth="1"/>
    <col min="6959" max="6970" width="8.7109375" style="2"/>
    <col min="6971" max="6971" width="10.42578125" style="2" bestFit="1" customWidth="1"/>
    <col min="6972" max="6982" width="8.7109375" style="2"/>
    <col min="6983" max="6983" width="46.85546875" style="2" customWidth="1"/>
    <col min="6984" max="6984" width="36" style="2" customWidth="1"/>
    <col min="6985" max="7158" width="8.7109375" style="2"/>
    <col min="7159" max="7159" width="11.85546875" style="2" customWidth="1"/>
    <col min="7160" max="7161" width="23.140625" style="2" customWidth="1"/>
    <col min="7162" max="7162" width="34.85546875" style="2" customWidth="1"/>
    <col min="7163" max="7163" width="27.42578125" style="2" customWidth="1"/>
    <col min="7164" max="7164" width="27.85546875" style="2" customWidth="1"/>
    <col min="7165" max="7167" width="22" style="2" customWidth="1"/>
    <col min="7168" max="7168" width="33.140625" style="2" customWidth="1"/>
    <col min="7169" max="7169" width="15.85546875" style="2" customWidth="1"/>
    <col min="7170" max="7170" width="24.85546875" style="2" customWidth="1"/>
    <col min="7171" max="7171" width="15.85546875" style="2" customWidth="1"/>
    <col min="7172" max="7172" width="15.140625" style="2" customWidth="1"/>
    <col min="7173" max="7173" width="12.140625" style="2" customWidth="1"/>
    <col min="7174" max="7174" width="14.5703125" style="2" customWidth="1"/>
    <col min="7175" max="7175" width="13.85546875" style="2" customWidth="1"/>
    <col min="7176" max="7177" width="15.42578125" style="2" customWidth="1"/>
    <col min="7178" max="7178" width="14.140625" style="2" customWidth="1"/>
    <col min="7179" max="7179" width="15.140625" style="2" customWidth="1"/>
    <col min="7180" max="7180" width="14.85546875" style="2" customWidth="1"/>
    <col min="7181" max="7181" width="15.5703125" style="2" customWidth="1"/>
    <col min="7182" max="7192" width="15.85546875" style="2" customWidth="1"/>
    <col min="7193" max="7213" width="8.7109375" style="2"/>
    <col min="7214" max="7214" width="11.140625" style="2" customWidth="1"/>
    <col min="7215" max="7226" width="8.7109375" style="2"/>
    <col min="7227" max="7227" width="10.42578125" style="2" bestFit="1" customWidth="1"/>
    <col min="7228" max="7238" width="8.7109375" style="2"/>
    <col min="7239" max="7239" width="46.85546875" style="2" customWidth="1"/>
    <col min="7240" max="7240" width="36" style="2" customWidth="1"/>
    <col min="7241" max="7414" width="8.7109375" style="2"/>
    <col min="7415" max="7415" width="11.85546875" style="2" customWidth="1"/>
    <col min="7416" max="7417" width="23.140625" style="2" customWidth="1"/>
    <col min="7418" max="7418" width="34.85546875" style="2" customWidth="1"/>
    <col min="7419" max="7419" width="27.42578125" style="2" customWidth="1"/>
    <col min="7420" max="7420" width="27.85546875" style="2" customWidth="1"/>
    <col min="7421" max="7423" width="22" style="2" customWidth="1"/>
    <col min="7424" max="7424" width="33.140625" style="2" customWidth="1"/>
    <col min="7425" max="7425" width="15.85546875" style="2" customWidth="1"/>
    <col min="7426" max="7426" width="24.85546875" style="2" customWidth="1"/>
    <col min="7427" max="7427" width="15.85546875" style="2" customWidth="1"/>
    <col min="7428" max="7428" width="15.140625" style="2" customWidth="1"/>
    <col min="7429" max="7429" width="12.140625" style="2" customWidth="1"/>
    <col min="7430" max="7430" width="14.5703125" style="2" customWidth="1"/>
    <col min="7431" max="7431" width="13.85546875" style="2" customWidth="1"/>
    <col min="7432" max="7433" width="15.42578125" style="2" customWidth="1"/>
    <col min="7434" max="7434" width="14.140625" style="2" customWidth="1"/>
    <col min="7435" max="7435" width="15.140625" style="2" customWidth="1"/>
    <col min="7436" max="7436" width="14.85546875" style="2" customWidth="1"/>
    <col min="7437" max="7437" width="15.5703125" style="2" customWidth="1"/>
    <col min="7438" max="7448" width="15.85546875" style="2" customWidth="1"/>
    <col min="7449" max="7469" width="8.7109375" style="2"/>
    <col min="7470" max="7470" width="11.140625" style="2" customWidth="1"/>
    <col min="7471" max="7482" width="8.7109375" style="2"/>
    <col min="7483" max="7483" width="10.42578125" style="2" bestFit="1" customWidth="1"/>
    <col min="7484" max="7494" width="8.7109375" style="2"/>
    <col min="7495" max="7495" width="46.85546875" style="2" customWidth="1"/>
    <col min="7496" max="7496" width="36" style="2" customWidth="1"/>
    <col min="7497" max="7670" width="8.7109375" style="2"/>
    <col min="7671" max="7671" width="11.85546875" style="2" customWidth="1"/>
    <col min="7672" max="7673" width="23.140625" style="2" customWidth="1"/>
    <col min="7674" max="7674" width="34.85546875" style="2" customWidth="1"/>
    <col min="7675" max="7675" width="27.42578125" style="2" customWidth="1"/>
    <col min="7676" max="7676" width="27.85546875" style="2" customWidth="1"/>
    <col min="7677" max="7679" width="22" style="2" customWidth="1"/>
    <col min="7680" max="7680" width="33.140625" style="2" customWidth="1"/>
    <col min="7681" max="7681" width="15.85546875" style="2" customWidth="1"/>
    <col min="7682" max="7682" width="24.85546875" style="2" customWidth="1"/>
    <col min="7683" max="7683" width="15.85546875" style="2" customWidth="1"/>
    <col min="7684" max="7684" width="15.140625" style="2" customWidth="1"/>
    <col min="7685" max="7685" width="12.140625" style="2" customWidth="1"/>
    <col min="7686" max="7686" width="14.5703125" style="2" customWidth="1"/>
    <col min="7687" max="7687" width="13.85546875" style="2" customWidth="1"/>
    <col min="7688" max="7689" width="15.42578125" style="2" customWidth="1"/>
    <col min="7690" max="7690" width="14.140625" style="2" customWidth="1"/>
    <col min="7691" max="7691" width="15.140625" style="2" customWidth="1"/>
    <col min="7692" max="7692" width="14.85546875" style="2" customWidth="1"/>
    <col min="7693" max="7693" width="15.5703125" style="2" customWidth="1"/>
    <col min="7694" max="7704" width="15.85546875" style="2" customWidth="1"/>
    <col min="7705" max="7725" width="8.7109375" style="2"/>
    <col min="7726" max="7726" width="11.140625" style="2" customWidth="1"/>
    <col min="7727" max="7738" width="8.7109375" style="2"/>
    <col min="7739" max="7739" width="10.42578125" style="2" bestFit="1" customWidth="1"/>
    <col min="7740" max="7750" width="8.7109375" style="2"/>
    <col min="7751" max="7751" width="46.85546875" style="2" customWidth="1"/>
    <col min="7752" max="7752" width="36" style="2" customWidth="1"/>
    <col min="7753" max="7926" width="8.7109375" style="2"/>
    <col min="7927" max="7927" width="11.85546875" style="2" customWidth="1"/>
    <col min="7928" max="7929" width="23.140625" style="2" customWidth="1"/>
    <col min="7930" max="7930" width="34.85546875" style="2" customWidth="1"/>
    <col min="7931" max="7931" width="27.42578125" style="2" customWidth="1"/>
    <col min="7932" max="7932" width="27.85546875" style="2" customWidth="1"/>
    <col min="7933" max="7935" width="22" style="2" customWidth="1"/>
    <col min="7936" max="7936" width="33.140625" style="2" customWidth="1"/>
    <col min="7937" max="7937" width="15.85546875" style="2" customWidth="1"/>
    <col min="7938" max="7938" width="24.85546875" style="2" customWidth="1"/>
    <col min="7939" max="7939" width="15.85546875" style="2" customWidth="1"/>
    <col min="7940" max="7940" width="15.140625" style="2" customWidth="1"/>
    <col min="7941" max="7941" width="12.140625" style="2" customWidth="1"/>
    <col min="7942" max="7942" width="14.5703125" style="2" customWidth="1"/>
    <col min="7943" max="7943" width="13.85546875" style="2" customWidth="1"/>
    <col min="7944" max="7945" width="15.42578125" style="2" customWidth="1"/>
    <col min="7946" max="7946" width="14.140625" style="2" customWidth="1"/>
    <col min="7947" max="7947" width="15.140625" style="2" customWidth="1"/>
    <col min="7948" max="7948" width="14.85546875" style="2" customWidth="1"/>
    <col min="7949" max="7949" width="15.5703125" style="2" customWidth="1"/>
    <col min="7950" max="7960" width="15.85546875" style="2" customWidth="1"/>
    <col min="7961" max="7981" width="8.7109375" style="2"/>
    <col min="7982" max="7982" width="11.140625" style="2" customWidth="1"/>
    <col min="7983" max="7994" width="8.7109375" style="2"/>
    <col min="7995" max="7995" width="10.42578125" style="2" bestFit="1" customWidth="1"/>
    <col min="7996" max="8006" width="8.7109375" style="2"/>
    <col min="8007" max="8007" width="46.85546875" style="2" customWidth="1"/>
    <col min="8008" max="8008" width="36" style="2" customWidth="1"/>
    <col min="8009" max="8182" width="8.7109375" style="2"/>
    <col min="8183" max="8183" width="11.85546875" style="2" customWidth="1"/>
    <col min="8184" max="8185" width="23.140625" style="2" customWidth="1"/>
    <col min="8186" max="8186" width="34.85546875" style="2" customWidth="1"/>
    <col min="8187" max="8187" width="27.42578125" style="2" customWidth="1"/>
    <col min="8188" max="8188" width="27.85546875" style="2" customWidth="1"/>
    <col min="8189" max="8191" width="22" style="2" customWidth="1"/>
    <col min="8192" max="8192" width="33.140625" style="2" customWidth="1"/>
    <col min="8193" max="8193" width="15.85546875" style="2" customWidth="1"/>
    <col min="8194" max="8194" width="24.85546875" style="2" customWidth="1"/>
    <col min="8195" max="8195" width="15.85546875" style="2" customWidth="1"/>
    <col min="8196" max="8196" width="15.140625" style="2" customWidth="1"/>
    <col min="8197" max="8197" width="12.140625" style="2" customWidth="1"/>
    <col min="8198" max="8198" width="14.5703125" style="2" customWidth="1"/>
    <col min="8199" max="8199" width="13.85546875" style="2" customWidth="1"/>
    <col min="8200" max="8201" width="15.42578125" style="2" customWidth="1"/>
    <col min="8202" max="8202" width="14.140625" style="2" customWidth="1"/>
    <col min="8203" max="8203" width="15.140625" style="2" customWidth="1"/>
    <col min="8204" max="8204" width="14.85546875" style="2" customWidth="1"/>
    <col min="8205" max="8205" width="15.5703125" style="2" customWidth="1"/>
    <col min="8206" max="8216" width="15.85546875" style="2" customWidth="1"/>
    <col min="8217" max="8237" width="8.7109375" style="2"/>
    <col min="8238" max="8238" width="11.140625" style="2" customWidth="1"/>
    <col min="8239" max="8250" width="8.7109375" style="2"/>
    <col min="8251" max="8251" width="10.42578125" style="2" bestFit="1" customWidth="1"/>
    <col min="8252" max="8262" width="8.7109375" style="2"/>
    <col min="8263" max="8263" width="46.85546875" style="2" customWidth="1"/>
    <col min="8264" max="8264" width="36" style="2" customWidth="1"/>
    <col min="8265" max="8438" width="8.7109375" style="2"/>
    <col min="8439" max="8439" width="11.85546875" style="2" customWidth="1"/>
    <col min="8440" max="8441" width="23.140625" style="2" customWidth="1"/>
    <col min="8442" max="8442" width="34.85546875" style="2" customWidth="1"/>
    <col min="8443" max="8443" width="27.42578125" style="2" customWidth="1"/>
    <col min="8444" max="8444" width="27.85546875" style="2" customWidth="1"/>
    <col min="8445" max="8447" width="22" style="2" customWidth="1"/>
    <col min="8448" max="8448" width="33.140625" style="2" customWidth="1"/>
    <col min="8449" max="8449" width="15.85546875" style="2" customWidth="1"/>
    <col min="8450" max="8450" width="24.85546875" style="2" customWidth="1"/>
    <col min="8451" max="8451" width="15.85546875" style="2" customWidth="1"/>
    <col min="8452" max="8452" width="15.140625" style="2" customWidth="1"/>
    <col min="8453" max="8453" width="12.140625" style="2" customWidth="1"/>
    <col min="8454" max="8454" width="14.5703125" style="2" customWidth="1"/>
    <col min="8455" max="8455" width="13.85546875" style="2" customWidth="1"/>
    <col min="8456" max="8457" width="15.42578125" style="2" customWidth="1"/>
    <col min="8458" max="8458" width="14.140625" style="2" customWidth="1"/>
    <col min="8459" max="8459" width="15.140625" style="2" customWidth="1"/>
    <col min="8460" max="8460" width="14.85546875" style="2" customWidth="1"/>
    <col min="8461" max="8461" width="15.5703125" style="2" customWidth="1"/>
    <col min="8462" max="8472" width="15.85546875" style="2" customWidth="1"/>
    <col min="8473" max="8493" width="8.7109375" style="2"/>
    <col min="8494" max="8494" width="11.140625" style="2" customWidth="1"/>
    <col min="8495" max="8506" width="8.7109375" style="2"/>
    <col min="8507" max="8507" width="10.42578125" style="2" bestFit="1" customWidth="1"/>
    <col min="8508" max="8518" width="8.7109375" style="2"/>
    <col min="8519" max="8519" width="46.85546875" style="2" customWidth="1"/>
    <col min="8520" max="8520" width="36" style="2" customWidth="1"/>
    <col min="8521" max="8694" width="8.7109375" style="2"/>
    <col min="8695" max="8695" width="11.85546875" style="2" customWidth="1"/>
    <col min="8696" max="8697" width="23.140625" style="2" customWidth="1"/>
    <col min="8698" max="8698" width="34.85546875" style="2" customWidth="1"/>
    <col min="8699" max="8699" width="27.42578125" style="2" customWidth="1"/>
    <col min="8700" max="8700" width="27.85546875" style="2" customWidth="1"/>
    <col min="8701" max="8703" width="22" style="2" customWidth="1"/>
    <col min="8704" max="8704" width="33.140625" style="2" customWidth="1"/>
    <col min="8705" max="8705" width="15.85546875" style="2" customWidth="1"/>
    <col min="8706" max="8706" width="24.85546875" style="2" customWidth="1"/>
    <col min="8707" max="8707" width="15.85546875" style="2" customWidth="1"/>
    <col min="8708" max="8708" width="15.140625" style="2" customWidth="1"/>
    <col min="8709" max="8709" width="12.140625" style="2" customWidth="1"/>
    <col min="8710" max="8710" width="14.5703125" style="2" customWidth="1"/>
    <col min="8711" max="8711" width="13.85546875" style="2" customWidth="1"/>
    <col min="8712" max="8713" width="15.42578125" style="2" customWidth="1"/>
    <col min="8714" max="8714" width="14.140625" style="2" customWidth="1"/>
    <col min="8715" max="8715" width="15.140625" style="2" customWidth="1"/>
    <col min="8716" max="8716" width="14.85546875" style="2" customWidth="1"/>
    <col min="8717" max="8717" width="15.5703125" style="2" customWidth="1"/>
    <col min="8718" max="8728" width="15.85546875" style="2" customWidth="1"/>
    <col min="8729" max="8749" width="8.7109375" style="2"/>
    <col min="8750" max="8750" width="11.140625" style="2" customWidth="1"/>
    <col min="8751" max="8762" width="8.7109375" style="2"/>
    <col min="8763" max="8763" width="10.42578125" style="2" bestFit="1" customWidth="1"/>
    <col min="8764" max="8774" width="8.7109375" style="2"/>
    <col min="8775" max="8775" width="46.85546875" style="2" customWidth="1"/>
    <col min="8776" max="8776" width="36" style="2" customWidth="1"/>
    <col min="8777" max="8950" width="8.7109375" style="2"/>
    <col min="8951" max="8951" width="11.85546875" style="2" customWidth="1"/>
    <col min="8952" max="8953" width="23.140625" style="2" customWidth="1"/>
    <col min="8954" max="8954" width="34.85546875" style="2" customWidth="1"/>
    <col min="8955" max="8955" width="27.42578125" style="2" customWidth="1"/>
    <col min="8956" max="8956" width="27.85546875" style="2" customWidth="1"/>
    <col min="8957" max="8959" width="22" style="2" customWidth="1"/>
    <col min="8960" max="8960" width="33.140625" style="2" customWidth="1"/>
    <col min="8961" max="8961" width="15.85546875" style="2" customWidth="1"/>
    <col min="8962" max="8962" width="24.85546875" style="2" customWidth="1"/>
    <col min="8963" max="8963" width="15.85546875" style="2" customWidth="1"/>
    <col min="8964" max="8964" width="15.140625" style="2" customWidth="1"/>
    <col min="8965" max="8965" width="12.140625" style="2" customWidth="1"/>
    <col min="8966" max="8966" width="14.5703125" style="2" customWidth="1"/>
    <col min="8967" max="8967" width="13.85546875" style="2" customWidth="1"/>
    <col min="8968" max="8969" width="15.42578125" style="2" customWidth="1"/>
    <col min="8970" max="8970" width="14.140625" style="2" customWidth="1"/>
    <col min="8971" max="8971" width="15.140625" style="2" customWidth="1"/>
    <col min="8972" max="8972" width="14.85546875" style="2" customWidth="1"/>
    <col min="8973" max="8973" width="15.5703125" style="2" customWidth="1"/>
    <col min="8974" max="8984" width="15.85546875" style="2" customWidth="1"/>
    <col min="8985" max="9005" width="8.7109375" style="2"/>
    <col min="9006" max="9006" width="11.140625" style="2" customWidth="1"/>
    <col min="9007" max="9018" width="8.7109375" style="2"/>
    <col min="9019" max="9019" width="10.42578125" style="2" bestFit="1" customWidth="1"/>
    <col min="9020" max="9030" width="8.7109375" style="2"/>
    <col min="9031" max="9031" width="46.85546875" style="2" customWidth="1"/>
    <col min="9032" max="9032" width="36" style="2" customWidth="1"/>
    <col min="9033" max="9206" width="8.7109375" style="2"/>
    <col min="9207" max="9207" width="11.85546875" style="2" customWidth="1"/>
    <col min="9208" max="9209" width="23.140625" style="2" customWidth="1"/>
    <col min="9210" max="9210" width="34.85546875" style="2" customWidth="1"/>
    <col min="9211" max="9211" width="27.42578125" style="2" customWidth="1"/>
    <col min="9212" max="9212" width="27.85546875" style="2" customWidth="1"/>
    <col min="9213" max="9215" width="22" style="2" customWidth="1"/>
    <col min="9216" max="9216" width="33.140625" style="2" customWidth="1"/>
    <col min="9217" max="9217" width="15.85546875" style="2" customWidth="1"/>
    <col min="9218" max="9218" width="24.85546875" style="2" customWidth="1"/>
    <col min="9219" max="9219" width="15.85546875" style="2" customWidth="1"/>
    <col min="9220" max="9220" width="15.140625" style="2" customWidth="1"/>
    <col min="9221" max="9221" width="12.140625" style="2" customWidth="1"/>
    <col min="9222" max="9222" width="14.5703125" style="2" customWidth="1"/>
    <col min="9223" max="9223" width="13.85546875" style="2" customWidth="1"/>
    <col min="9224" max="9225" width="15.42578125" style="2" customWidth="1"/>
    <col min="9226" max="9226" width="14.140625" style="2" customWidth="1"/>
    <col min="9227" max="9227" width="15.140625" style="2" customWidth="1"/>
    <col min="9228" max="9228" width="14.85546875" style="2" customWidth="1"/>
    <col min="9229" max="9229" width="15.5703125" style="2" customWidth="1"/>
    <col min="9230" max="9240" width="15.85546875" style="2" customWidth="1"/>
    <col min="9241" max="9261" width="8.7109375" style="2"/>
    <col min="9262" max="9262" width="11.140625" style="2" customWidth="1"/>
    <col min="9263" max="9274" width="8.7109375" style="2"/>
    <col min="9275" max="9275" width="10.42578125" style="2" bestFit="1" customWidth="1"/>
    <col min="9276" max="9286" width="8.7109375" style="2"/>
    <col min="9287" max="9287" width="46.85546875" style="2" customWidth="1"/>
    <col min="9288" max="9288" width="36" style="2" customWidth="1"/>
    <col min="9289" max="9462" width="8.7109375" style="2"/>
    <col min="9463" max="9463" width="11.85546875" style="2" customWidth="1"/>
    <col min="9464" max="9465" width="23.140625" style="2" customWidth="1"/>
    <col min="9466" max="9466" width="34.85546875" style="2" customWidth="1"/>
    <col min="9467" max="9467" width="27.42578125" style="2" customWidth="1"/>
    <col min="9468" max="9468" width="27.85546875" style="2" customWidth="1"/>
    <col min="9469" max="9471" width="22" style="2" customWidth="1"/>
    <col min="9472" max="9472" width="33.140625" style="2" customWidth="1"/>
    <col min="9473" max="9473" width="15.85546875" style="2" customWidth="1"/>
    <col min="9474" max="9474" width="24.85546875" style="2" customWidth="1"/>
    <col min="9475" max="9475" width="15.85546875" style="2" customWidth="1"/>
    <col min="9476" max="9476" width="15.140625" style="2" customWidth="1"/>
    <col min="9477" max="9477" width="12.140625" style="2" customWidth="1"/>
    <col min="9478" max="9478" width="14.5703125" style="2" customWidth="1"/>
    <col min="9479" max="9479" width="13.85546875" style="2" customWidth="1"/>
    <col min="9480" max="9481" width="15.42578125" style="2" customWidth="1"/>
    <col min="9482" max="9482" width="14.140625" style="2" customWidth="1"/>
    <col min="9483" max="9483" width="15.140625" style="2" customWidth="1"/>
    <col min="9484" max="9484" width="14.85546875" style="2" customWidth="1"/>
    <col min="9485" max="9485" width="15.5703125" style="2" customWidth="1"/>
    <col min="9486" max="9496" width="15.85546875" style="2" customWidth="1"/>
    <col min="9497" max="9517" width="8.7109375" style="2"/>
    <col min="9518" max="9518" width="11.140625" style="2" customWidth="1"/>
    <col min="9519" max="9530" width="8.7109375" style="2"/>
    <col min="9531" max="9531" width="10.42578125" style="2" bestFit="1" customWidth="1"/>
    <col min="9532" max="9542" width="8.7109375" style="2"/>
    <col min="9543" max="9543" width="46.85546875" style="2" customWidth="1"/>
    <col min="9544" max="9544" width="36" style="2" customWidth="1"/>
    <col min="9545" max="9718" width="8.7109375" style="2"/>
    <col min="9719" max="9719" width="11.85546875" style="2" customWidth="1"/>
    <col min="9720" max="9721" width="23.140625" style="2" customWidth="1"/>
    <col min="9722" max="9722" width="34.85546875" style="2" customWidth="1"/>
    <col min="9723" max="9723" width="27.42578125" style="2" customWidth="1"/>
    <col min="9724" max="9724" width="27.85546875" style="2" customWidth="1"/>
    <col min="9725" max="9727" width="22" style="2" customWidth="1"/>
    <col min="9728" max="9728" width="33.140625" style="2" customWidth="1"/>
    <col min="9729" max="9729" width="15.85546875" style="2" customWidth="1"/>
    <col min="9730" max="9730" width="24.85546875" style="2" customWidth="1"/>
    <col min="9731" max="9731" width="15.85546875" style="2" customWidth="1"/>
    <col min="9732" max="9732" width="15.140625" style="2" customWidth="1"/>
    <col min="9733" max="9733" width="12.140625" style="2" customWidth="1"/>
    <col min="9734" max="9734" width="14.5703125" style="2" customWidth="1"/>
    <col min="9735" max="9735" width="13.85546875" style="2" customWidth="1"/>
    <col min="9736" max="9737" width="15.42578125" style="2" customWidth="1"/>
    <col min="9738" max="9738" width="14.140625" style="2" customWidth="1"/>
    <col min="9739" max="9739" width="15.140625" style="2" customWidth="1"/>
    <col min="9740" max="9740" width="14.85546875" style="2" customWidth="1"/>
    <col min="9741" max="9741" width="15.5703125" style="2" customWidth="1"/>
    <col min="9742" max="9752" width="15.85546875" style="2" customWidth="1"/>
    <col min="9753" max="9773" width="8.7109375" style="2"/>
    <col min="9774" max="9774" width="11.140625" style="2" customWidth="1"/>
    <col min="9775" max="9786" width="8.7109375" style="2"/>
    <col min="9787" max="9787" width="10.42578125" style="2" bestFit="1" customWidth="1"/>
    <col min="9788" max="9798" width="8.7109375" style="2"/>
    <col min="9799" max="9799" width="46.85546875" style="2" customWidth="1"/>
    <col min="9800" max="9800" width="36" style="2" customWidth="1"/>
    <col min="9801" max="9974" width="8.7109375" style="2"/>
    <col min="9975" max="9975" width="11.85546875" style="2" customWidth="1"/>
    <col min="9976" max="9977" width="23.140625" style="2" customWidth="1"/>
    <col min="9978" max="9978" width="34.85546875" style="2" customWidth="1"/>
    <col min="9979" max="9979" width="27.42578125" style="2" customWidth="1"/>
    <col min="9980" max="9980" width="27.85546875" style="2" customWidth="1"/>
    <col min="9981" max="9983" width="22" style="2" customWidth="1"/>
    <col min="9984" max="9984" width="33.140625" style="2" customWidth="1"/>
    <col min="9985" max="9985" width="15.85546875" style="2" customWidth="1"/>
    <col min="9986" max="9986" width="24.85546875" style="2" customWidth="1"/>
    <col min="9987" max="9987" width="15.85546875" style="2" customWidth="1"/>
    <col min="9988" max="9988" width="15.140625" style="2" customWidth="1"/>
    <col min="9989" max="9989" width="12.140625" style="2" customWidth="1"/>
    <col min="9990" max="9990" width="14.5703125" style="2" customWidth="1"/>
    <col min="9991" max="9991" width="13.85546875" style="2" customWidth="1"/>
    <col min="9992" max="9993" width="15.42578125" style="2" customWidth="1"/>
    <col min="9994" max="9994" width="14.140625" style="2" customWidth="1"/>
    <col min="9995" max="9995" width="15.140625" style="2" customWidth="1"/>
    <col min="9996" max="9996" width="14.85546875" style="2" customWidth="1"/>
    <col min="9997" max="9997" width="15.5703125" style="2" customWidth="1"/>
    <col min="9998" max="10008" width="15.85546875" style="2" customWidth="1"/>
    <col min="10009" max="10029" width="8.7109375" style="2"/>
    <col min="10030" max="10030" width="11.140625" style="2" customWidth="1"/>
    <col min="10031" max="10042" width="8.7109375" style="2"/>
    <col min="10043" max="10043" width="10.42578125" style="2" bestFit="1" customWidth="1"/>
    <col min="10044" max="10054" width="8.7109375" style="2"/>
    <col min="10055" max="10055" width="46.85546875" style="2" customWidth="1"/>
    <col min="10056" max="10056" width="36" style="2" customWidth="1"/>
    <col min="10057" max="10230" width="8.7109375" style="2"/>
    <col min="10231" max="10231" width="11.85546875" style="2" customWidth="1"/>
    <col min="10232" max="10233" width="23.140625" style="2" customWidth="1"/>
    <col min="10234" max="10234" width="34.85546875" style="2" customWidth="1"/>
    <col min="10235" max="10235" width="27.42578125" style="2" customWidth="1"/>
    <col min="10236" max="10236" width="27.85546875" style="2" customWidth="1"/>
    <col min="10237" max="10239" width="22" style="2" customWidth="1"/>
    <col min="10240" max="10240" width="33.140625" style="2" customWidth="1"/>
    <col min="10241" max="10241" width="15.85546875" style="2" customWidth="1"/>
    <col min="10242" max="10242" width="24.85546875" style="2" customWidth="1"/>
    <col min="10243" max="10243" width="15.85546875" style="2" customWidth="1"/>
    <col min="10244" max="10244" width="15.140625" style="2" customWidth="1"/>
    <col min="10245" max="10245" width="12.140625" style="2" customWidth="1"/>
    <col min="10246" max="10246" width="14.5703125" style="2" customWidth="1"/>
    <col min="10247" max="10247" width="13.85546875" style="2" customWidth="1"/>
    <col min="10248" max="10249" width="15.42578125" style="2" customWidth="1"/>
    <col min="10250" max="10250" width="14.140625" style="2" customWidth="1"/>
    <col min="10251" max="10251" width="15.140625" style="2" customWidth="1"/>
    <col min="10252" max="10252" width="14.85546875" style="2" customWidth="1"/>
    <col min="10253" max="10253" width="15.5703125" style="2" customWidth="1"/>
    <col min="10254" max="10264" width="15.85546875" style="2" customWidth="1"/>
    <col min="10265" max="10285" width="8.7109375" style="2"/>
    <col min="10286" max="10286" width="11.140625" style="2" customWidth="1"/>
    <col min="10287" max="10298" width="8.7109375" style="2"/>
    <col min="10299" max="10299" width="10.42578125" style="2" bestFit="1" customWidth="1"/>
    <col min="10300" max="10310" width="8.7109375" style="2"/>
    <col min="10311" max="10311" width="46.85546875" style="2" customWidth="1"/>
    <col min="10312" max="10312" width="36" style="2" customWidth="1"/>
    <col min="10313" max="10486" width="8.7109375" style="2"/>
    <col min="10487" max="10487" width="11.85546875" style="2" customWidth="1"/>
    <col min="10488" max="10489" width="23.140625" style="2" customWidth="1"/>
    <col min="10490" max="10490" width="34.85546875" style="2" customWidth="1"/>
    <col min="10491" max="10491" width="27.42578125" style="2" customWidth="1"/>
    <col min="10492" max="10492" width="27.85546875" style="2" customWidth="1"/>
    <col min="10493" max="10495" width="22" style="2" customWidth="1"/>
    <col min="10496" max="10496" width="33.140625" style="2" customWidth="1"/>
    <col min="10497" max="10497" width="15.85546875" style="2" customWidth="1"/>
    <col min="10498" max="10498" width="24.85546875" style="2" customWidth="1"/>
    <col min="10499" max="10499" width="15.85546875" style="2" customWidth="1"/>
    <col min="10500" max="10500" width="15.140625" style="2" customWidth="1"/>
    <col min="10501" max="10501" width="12.140625" style="2" customWidth="1"/>
    <col min="10502" max="10502" width="14.5703125" style="2" customWidth="1"/>
    <col min="10503" max="10503" width="13.85546875" style="2" customWidth="1"/>
    <col min="10504" max="10505" width="15.42578125" style="2" customWidth="1"/>
    <col min="10506" max="10506" width="14.140625" style="2" customWidth="1"/>
    <col min="10507" max="10507" width="15.140625" style="2" customWidth="1"/>
    <col min="10508" max="10508" width="14.85546875" style="2" customWidth="1"/>
    <col min="10509" max="10509" width="15.5703125" style="2" customWidth="1"/>
    <col min="10510" max="10520" width="15.85546875" style="2" customWidth="1"/>
    <col min="10521" max="10541" width="8.7109375" style="2"/>
    <col min="10542" max="10542" width="11.140625" style="2" customWidth="1"/>
    <col min="10543" max="10554" width="8.7109375" style="2"/>
    <col min="10555" max="10555" width="10.42578125" style="2" bestFit="1" customWidth="1"/>
    <col min="10556" max="10566" width="8.7109375" style="2"/>
    <col min="10567" max="10567" width="46.85546875" style="2" customWidth="1"/>
    <col min="10568" max="10568" width="36" style="2" customWidth="1"/>
    <col min="10569" max="10742" width="8.7109375" style="2"/>
    <col min="10743" max="10743" width="11.85546875" style="2" customWidth="1"/>
    <col min="10744" max="10745" width="23.140625" style="2" customWidth="1"/>
    <col min="10746" max="10746" width="34.85546875" style="2" customWidth="1"/>
    <col min="10747" max="10747" width="27.42578125" style="2" customWidth="1"/>
    <col min="10748" max="10748" width="27.85546875" style="2" customWidth="1"/>
    <col min="10749" max="10751" width="22" style="2" customWidth="1"/>
    <col min="10752" max="10752" width="33.140625" style="2" customWidth="1"/>
    <col min="10753" max="10753" width="15.85546875" style="2" customWidth="1"/>
    <col min="10754" max="10754" width="24.85546875" style="2" customWidth="1"/>
    <col min="10755" max="10755" width="15.85546875" style="2" customWidth="1"/>
    <col min="10756" max="10756" width="15.140625" style="2" customWidth="1"/>
    <col min="10757" max="10757" width="12.140625" style="2" customWidth="1"/>
    <col min="10758" max="10758" width="14.5703125" style="2" customWidth="1"/>
    <col min="10759" max="10759" width="13.85546875" style="2" customWidth="1"/>
    <col min="10760" max="10761" width="15.42578125" style="2" customWidth="1"/>
    <col min="10762" max="10762" width="14.140625" style="2" customWidth="1"/>
    <col min="10763" max="10763" width="15.140625" style="2" customWidth="1"/>
    <col min="10764" max="10764" width="14.85546875" style="2" customWidth="1"/>
    <col min="10765" max="10765" width="15.5703125" style="2" customWidth="1"/>
    <col min="10766" max="10776" width="15.85546875" style="2" customWidth="1"/>
    <col min="10777" max="10797" width="8.7109375" style="2"/>
    <col min="10798" max="10798" width="11.140625" style="2" customWidth="1"/>
    <col min="10799" max="10810" width="8.7109375" style="2"/>
    <col min="10811" max="10811" width="10.42578125" style="2" bestFit="1" customWidth="1"/>
    <col min="10812" max="10822" width="8.7109375" style="2"/>
    <col min="10823" max="10823" width="46.85546875" style="2" customWidth="1"/>
    <col min="10824" max="10824" width="36" style="2" customWidth="1"/>
    <col min="10825" max="10998" width="8.7109375" style="2"/>
    <col min="10999" max="10999" width="11.85546875" style="2" customWidth="1"/>
    <col min="11000" max="11001" width="23.140625" style="2" customWidth="1"/>
    <col min="11002" max="11002" width="34.85546875" style="2" customWidth="1"/>
    <col min="11003" max="11003" width="27.42578125" style="2" customWidth="1"/>
    <col min="11004" max="11004" width="27.85546875" style="2" customWidth="1"/>
    <col min="11005" max="11007" width="22" style="2" customWidth="1"/>
    <col min="11008" max="11008" width="33.140625" style="2" customWidth="1"/>
    <col min="11009" max="11009" width="15.85546875" style="2" customWidth="1"/>
    <col min="11010" max="11010" width="24.85546875" style="2" customWidth="1"/>
    <col min="11011" max="11011" width="15.85546875" style="2" customWidth="1"/>
    <col min="11012" max="11012" width="15.140625" style="2" customWidth="1"/>
    <col min="11013" max="11013" width="12.140625" style="2" customWidth="1"/>
    <col min="11014" max="11014" width="14.5703125" style="2" customWidth="1"/>
    <col min="11015" max="11015" width="13.85546875" style="2" customWidth="1"/>
    <col min="11016" max="11017" width="15.42578125" style="2" customWidth="1"/>
    <col min="11018" max="11018" width="14.140625" style="2" customWidth="1"/>
    <col min="11019" max="11019" width="15.140625" style="2" customWidth="1"/>
    <col min="11020" max="11020" width="14.85546875" style="2" customWidth="1"/>
    <col min="11021" max="11021" width="15.5703125" style="2" customWidth="1"/>
    <col min="11022" max="11032" width="15.85546875" style="2" customWidth="1"/>
    <col min="11033" max="11053" width="8.7109375" style="2"/>
    <col min="11054" max="11054" width="11.140625" style="2" customWidth="1"/>
    <col min="11055" max="11066" width="8.7109375" style="2"/>
    <col min="11067" max="11067" width="10.42578125" style="2" bestFit="1" customWidth="1"/>
    <col min="11068" max="11078" width="8.7109375" style="2"/>
    <col min="11079" max="11079" width="46.85546875" style="2" customWidth="1"/>
    <col min="11080" max="11080" width="36" style="2" customWidth="1"/>
    <col min="11081" max="11254" width="8.7109375" style="2"/>
    <col min="11255" max="11255" width="11.85546875" style="2" customWidth="1"/>
    <col min="11256" max="11257" width="23.140625" style="2" customWidth="1"/>
    <col min="11258" max="11258" width="34.85546875" style="2" customWidth="1"/>
    <col min="11259" max="11259" width="27.42578125" style="2" customWidth="1"/>
    <col min="11260" max="11260" width="27.85546875" style="2" customWidth="1"/>
    <col min="11261" max="11263" width="22" style="2" customWidth="1"/>
    <col min="11264" max="11264" width="33.140625" style="2" customWidth="1"/>
    <col min="11265" max="11265" width="15.85546875" style="2" customWidth="1"/>
    <col min="11266" max="11266" width="24.85546875" style="2" customWidth="1"/>
    <col min="11267" max="11267" width="15.85546875" style="2" customWidth="1"/>
    <col min="11268" max="11268" width="15.140625" style="2" customWidth="1"/>
    <col min="11269" max="11269" width="12.140625" style="2" customWidth="1"/>
    <col min="11270" max="11270" width="14.5703125" style="2" customWidth="1"/>
    <col min="11271" max="11271" width="13.85546875" style="2" customWidth="1"/>
    <col min="11272" max="11273" width="15.42578125" style="2" customWidth="1"/>
    <col min="11274" max="11274" width="14.140625" style="2" customWidth="1"/>
    <col min="11275" max="11275" width="15.140625" style="2" customWidth="1"/>
    <col min="11276" max="11276" width="14.85546875" style="2" customWidth="1"/>
    <col min="11277" max="11277" width="15.5703125" style="2" customWidth="1"/>
    <col min="11278" max="11288" width="15.85546875" style="2" customWidth="1"/>
    <col min="11289" max="11309" width="8.7109375" style="2"/>
    <col min="11310" max="11310" width="11.140625" style="2" customWidth="1"/>
    <col min="11311" max="11322" width="8.7109375" style="2"/>
    <col min="11323" max="11323" width="10.42578125" style="2" bestFit="1" customWidth="1"/>
    <col min="11324" max="11334" width="8.7109375" style="2"/>
    <col min="11335" max="11335" width="46.85546875" style="2" customWidth="1"/>
    <col min="11336" max="11336" width="36" style="2" customWidth="1"/>
    <col min="11337" max="11510" width="8.7109375" style="2"/>
    <col min="11511" max="11511" width="11.85546875" style="2" customWidth="1"/>
    <col min="11512" max="11513" width="23.140625" style="2" customWidth="1"/>
    <col min="11514" max="11514" width="34.85546875" style="2" customWidth="1"/>
    <col min="11515" max="11515" width="27.42578125" style="2" customWidth="1"/>
    <col min="11516" max="11516" width="27.85546875" style="2" customWidth="1"/>
    <col min="11517" max="11519" width="22" style="2" customWidth="1"/>
    <col min="11520" max="11520" width="33.140625" style="2" customWidth="1"/>
    <col min="11521" max="11521" width="15.85546875" style="2" customWidth="1"/>
    <col min="11522" max="11522" width="24.85546875" style="2" customWidth="1"/>
    <col min="11523" max="11523" width="15.85546875" style="2" customWidth="1"/>
    <col min="11524" max="11524" width="15.140625" style="2" customWidth="1"/>
    <col min="11525" max="11525" width="12.140625" style="2" customWidth="1"/>
    <col min="11526" max="11526" width="14.5703125" style="2" customWidth="1"/>
    <col min="11527" max="11527" width="13.85546875" style="2" customWidth="1"/>
    <col min="11528" max="11529" width="15.42578125" style="2" customWidth="1"/>
    <col min="11530" max="11530" width="14.140625" style="2" customWidth="1"/>
    <col min="11531" max="11531" width="15.140625" style="2" customWidth="1"/>
    <col min="11532" max="11532" width="14.85546875" style="2" customWidth="1"/>
    <col min="11533" max="11533" width="15.5703125" style="2" customWidth="1"/>
    <col min="11534" max="11544" width="15.85546875" style="2" customWidth="1"/>
    <col min="11545" max="11565" width="8.7109375" style="2"/>
    <col min="11566" max="11566" width="11.140625" style="2" customWidth="1"/>
    <col min="11567" max="11578" width="8.7109375" style="2"/>
    <col min="11579" max="11579" width="10.42578125" style="2" bestFit="1" customWidth="1"/>
    <col min="11580" max="11590" width="8.7109375" style="2"/>
    <col min="11591" max="11591" width="46.85546875" style="2" customWidth="1"/>
    <col min="11592" max="11592" width="36" style="2" customWidth="1"/>
    <col min="11593" max="11766" width="8.7109375" style="2"/>
    <col min="11767" max="11767" width="11.85546875" style="2" customWidth="1"/>
    <col min="11768" max="11769" width="23.140625" style="2" customWidth="1"/>
    <col min="11770" max="11770" width="34.85546875" style="2" customWidth="1"/>
    <col min="11771" max="11771" width="27.42578125" style="2" customWidth="1"/>
    <col min="11772" max="11772" width="27.85546875" style="2" customWidth="1"/>
    <col min="11773" max="11775" width="22" style="2" customWidth="1"/>
    <col min="11776" max="11776" width="33.140625" style="2" customWidth="1"/>
    <col min="11777" max="11777" width="15.85546875" style="2" customWidth="1"/>
    <col min="11778" max="11778" width="24.85546875" style="2" customWidth="1"/>
    <col min="11779" max="11779" width="15.85546875" style="2" customWidth="1"/>
    <col min="11780" max="11780" width="15.140625" style="2" customWidth="1"/>
    <col min="11781" max="11781" width="12.140625" style="2" customWidth="1"/>
    <col min="11782" max="11782" width="14.5703125" style="2" customWidth="1"/>
    <col min="11783" max="11783" width="13.85546875" style="2" customWidth="1"/>
    <col min="11784" max="11785" width="15.42578125" style="2" customWidth="1"/>
    <col min="11786" max="11786" width="14.140625" style="2" customWidth="1"/>
    <col min="11787" max="11787" width="15.140625" style="2" customWidth="1"/>
    <col min="11788" max="11788" width="14.85546875" style="2" customWidth="1"/>
    <col min="11789" max="11789" width="15.5703125" style="2" customWidth="1"/>
    <col min="11790" max="11800" width="15.85546875" style="2" customWidth="1"/>
    <col min="11801" max="11821" width="8.7109375" style="2"/>
    <col min="11822" max="11822" width="11.140625" style="2" customWidth="1"/>
    <col min="11823" max="11834" width="8.7109375" style="2"/>
    <col min="11835" max="11835" width="10.42578125" style="2" bestFit="1" customWidth="1"/>
    <col min="11836" max="11846" width="8.7109375" style="2"/>
    <col min="11847" max="11847" width="46.85546875" style="2" customWidth="1"/>
    <col min="11848" max="11848" width="36" style="2" customWidth="1"/>
    <col min="11849" max="12022" width="8.7109375" style="2"/>
    <col min="12023" max="12023" width="11.85546875" style="2" customWidth="1"/>
    <col min="12024" max="12025" width="23.140625" style="2" customWidth="1"/>
    <col min="12026" max="12026" width="34.85546875" style="2" customWidth="1"/>
    <col min="12027" max="12027" width="27.42578125" style="2" customWidth="1"/>
    <col min="12028" max="12028" width="27.85546875" style="2" customWidth="1"/>
    <col min="12029" max="12031" width="22" style="2" customWidth="1"/>
    <col min="12032" max="12032" width="33.140625" style="2" customWidth="1"/>
    <col min="12033" max="12033" width="15.85546875" style="2" customWidth="1"/>
    <col min="12034" max="12034" width="24.85546875" style="2" customWidth="1"/>
    <col min="12035" max="12035" width="15.85546875" style="2" customWidth="1"/>
    <col min="12036" max="12036" width="15.140625" style="2" customWidth="1"/>
    <col min="12037" max="12037" width="12.140625" style="2" customWidth="1"/>
    <col min="12038" max="12038" width="14.5703125" style="2" customWidth="1"/>
    <col min="12039" max="12039" width="13.85546875" style="2" customWidth="1"/>
    <col min="12040" max="12041" width="15.42578125" style="2" customWidth="1"/>
    <col min="12042" max="12042" width="14.140625" style="2" customWidth="1"/>
    <col min="12043" max="12043" width="15.140625" style="2" customWidth="1"/>
    <col min="12044" max="12044" width="14.85546875" style="2" customWidth="1"/>
    <col min="12045" max="12045" width="15.5703125" style="2" customWidth="1"/>
    <col min="12046" max="12056" width="15.85546875" style="2" customWidth="1"/>
    <col min="12057" max="12077" width="8.7109375" style="2"/>
    <col min="12078" max="12078" width="11.140625" style="2" customWidth="1"/>
    <col min="12079" max="12090" width="8.7109375" style="2"/>
    <col min="12091" max="12091" width="10.42578125" style="2" bestFit="1" customWidth="1"/>
    <col min="12092" max="12102" width="8.7109375" style="2"/>
    <col min="12103" max="12103" width="46.85546875" style="2" customWidth="1"/>
    <col min="12104" max="12104" width="36" style="2" customWidth="1"/>
    <col min="12105" max="12278" width="8.7109375" style="2"/>
    <col min="12279" max="12279" width="11.85546875" style="2" customWidth="1"/>
    <col min="12280" max="12281" width="23.140625" style="2" customWidth="1"/>
    <col min="12282" max="12282" width="34.85546875" style="2" customWidth="1"/>
    <col min="12283" max="12283" width="27.42578125" style="2" customWidth="1"/>
    <col min="12284" max="12284" width="27.85546875" style="2" customWidth="1"/>
    <col min="12285" max="12287" width="22" style="2" customWidth="1"/>
    <col min="12288" max="12288" width="33.140625" style="2" customWidth="1"/>
    <col min="12289" max="12289" width="15.85546875" style="2" customWidth="1"/>
    <col min="12290" max="12290" width="24.85546875" style="2" customWidth="1"/>
    <col min="12291" max="12291" width="15.85546875" style="2" customWidth="1"/>
    <col min="12292" max="12292" width="15.140625" style="2" customWidth="1"/>
    <col min="12293" max="12293" width="12.140625" style="2" customWidth="1"/>
    <col min="12294" max="12294" width="14.5703125" style="2" customWidth="1"/>
    <col min="12295" max="12295" width="13.85546875" style="2" customWidth="1"/>
    <col min="12296" max="12297" width="15.42578125" style="2" customWidth="1"/>
    <col min="12298" max="12298" width="14.140625" style="2" customWidth="1"/>
    <col min="12299" max="12299" width="15.140625" style="2" customWidth="1"/>
    <col min="12300" max="12300" width="14.85546875" style="2" customWidth="1"/>
    <col min="12301" max="12301" width="15.5703125" style="2" customWidth="1"/>
    <col min="12302" max="12312" width="15.85546875" style="2" customWidth="1"/>
    <col min="12313" max="12333" width="8.7109375" style="2"/>
    <col min="12334" max="12334" width="11.140625" style="2" customWidth="1"/>
    <col min="12335" max="12346" width="8.7109375" style="2"/>
    <col min="12347" max="12347" width="10.42578125" style="2" bestFit="1" customWidth="1"/>
    <col min="12348" max="12358" width="8.7109375" style="2"/>
    <col min="12359" max="12359" width="46.85546875" style="2" customWidth="1"/>
    <col min="12360" max="12360" width="36" style="2" customWidth="1"/>
    <col min="12361" max="12534" width="8.7109375" style="2"/>
    <col min="12535" max="12535" width="11.85546875" style="2" customWidth="1"/>
    <col min="12536" max="12537" width="23.140625" style="2" customWidth="1"/>
    <col min="12538" max="12538" width="34.85546875" style="2" customWidth="1"/>
    <col min="12539" max="12539" width="27.42578125" style="2" customWidth="1"/>
    <col min="12540" max="12540" width="27.85546875" style="2" customWidth="1"/>
    <col min="12541" max="12543" width="22" style="2" customWidth="1"/>
    <col min="12544" max="12544" width="33.140625" style="2" customWidth="1"/>
    <col min="12545" max="12545" width="15.85546875" style="2" customWidth="1"/>
    <col min="12546" max="12546" width="24.85546875" style="2" customWidth="1"/>
    <col min="12547" max="12547" width="15.85546875" style="2" customWidth="1"/>
    <col min="12548" max="12548" width="15.140625" style="2" customWidth="1"/>
    <col min="12549" max="12549" width="12.140625" style="2" customWidth="1"/>
    <col min="12550" max="12550" width="14.5703125" style="2" customWidth="1"/>
    <col min="12551" max="12551" width="13.85546875" style="2" customWidth="1"/>
    <col min="12552" max="12553" width="15.42578125" style="2" customWidth="1"/>
    <col min="12554" max="12554" width="14.140625" style="2" customWidth="1"/>
    <col min="12555" max="12555" width="15.140625" style="2" customWidth="1"/>
    <col min="12556" max="12556" width="14.85546875" style="2" customWidth="1"/>
    <col min="12557" max="12557" width="15.5703125" style="2" customWidth="1"/>
    <col min="12558" max="12568" width="15.85546875" style="2" customWidth="1"/>
    <col min="12569" max="12589" width="8.7109375" style="2"/>
    <col min="12590" max="12590" width="11.140625" style="2" customWidth="1"/>
    <col min="12591" max="12602" width="8.7109375" style="2"/>
    <col min="12603" max="12603" width="10.42578125" style="2" bestFit="1" customWidth="1"/>
    <col min="12604" max="12614" width="8.7109375" style="2"/>
    <col min="12615" max="12615" width="46.85546875" style="2" customWidth="1"/>
    <col min="12616" max="12616" width="36" style="2" customWidth="1"/>
    <col min="12617" max="12790" width="8.7109375" style="2"/>
    <col min="12791" max="12791" width="11.85546875" style="2" customWidth="1"/>
    <col min="12792" max="12793" width="23.140625" style="2" customWidth="1"/>
    <col min="12794" max="12794" width="34.85546875" style="2" customWidth="1"/>
    <col min="12795" max="12795" width="27.42578125" style="2" customWidth="1"/>
    <col min="12796" max="12796" width="27.85546875" style="2" customWidth="1"/>
    <col min="12797" max="12799" width="22" style="2" customWidth="1"/>
    <col min="12800" max="12800" width="33.140625" style="2" customWidth="1"/>
    <col min="12801" max="12801" width="15.85546875" style="2" customWidth="1"/>
    <col min="12802" max="12802" width="24.85546875" style="2" customWidth="1"/>
    <col min="12803" max="12803" width="15.85546875" style="2" customWidth="1"/>
    <col min="12804" max="12804" width="15.140625" style="2" customWidth="1"/>
    <col min="12805" max="12805" width="12.140625" style="2" customWidth="1"/>
    <col min="12806" max="12806" width="14.5703125" style="2" customWidth="1"/>
    <col min="12807" max="12807" width="13.85546875" style="2" customWidth="1"/>
    <col min="12808" max="12809" width="15.42578125" style="2" customWidth="1"/>
    <col min="12810" max="12810" width="14.140625" style="2" customWidth="1"/>
    <col min="12811" max="12811" width="15.140625" style="2" customWidth="1"/>
    <col min="12812" max="12812" width="14.85546875" style="2" customWidth="1"/>
    <col min="12813" max="12813" width="15.5703125" style="2" customWidth="1"/>
    <col min="12814" max="12824" width="15.85546875" style="2" customWidth="1"/>
    <col min="12825" max="12845" width="8.7109375" style="2"/>
    <col min="12846" max="12846" width="11.140625" style="2" customWidth="1"/>
    <col min="12847" max="12858" width="8.7109375" style="2"/>
    <col min="12859" max="12859" width="10.42578125" style="2" bestFit="1" customWidth="1"/>
    <col min="12860" max="12870" width="8.7109375" style="2"/>
    <col min="12871" max="12871" width="46.85546875" style="2" customWidth="1"/>
    <col min="12872" max="12872" width="36" style="2" customWidth="1"/>
    <col min="12873" max="13046" width="8.7109375" style="2"/>
    <col min="13047" max="13047" width="11.85546875" style="2" customWidth="1"/>
    <col min="13048" max="13049" width="23.140625" style="2" customWidth="1"/>
    <col min="13050" max="13050" width="34.85546875" style="2" customWidth="1"/>
    <col min="13051" max="13051" width="27.42578125" style="2" customWidth="1"/>
    <col min="13052" max="13052" width="27.85546875" style="2" customWidth="1"/>
    <col min="13053" max="13055" width="22" style="2" customWidth="1"/>
    <col min="13056" max="13056" width="33.140625" style="2" customWidth="1"/>
    <col min="13057" max="13057" width="15.85546875" style="2" customWidth="1"/>
    <col min="13058" max="13058" width="24.85546875" style="2" customWidth="1"/>
    <col min="13059" max="13059" width="15.85546875" style="2" customWidth="1"/>
    <col min="13060" max="13060" width="15.140625" style="2" customWidth="1"/>
    <col min="13061" max="13061" width="12.140625" style="2" customWidth="1"/>
    <col min="13062" max="13062" width="14.5703125" style="2" customWidth="1"/>
    <col min="13063" max="13063" width="13.85546875" style="2" customWidth="1"/>
    <col min="13064" max="13065" width="15.42578125" style="2" customWidth="1"/>
    <col min="13066" max="13066" width="14.140625" style="2" customWidth="1"/>
    <col min="13067" max="13067" width="15.140625" style="2" customWidth="1"/>
    <col min="13068" max="13068" width="14.85546875" style="2" customWidth="1"/>
    <col min="13069" max="13069" width="15.5703125" style="2" customWidth="1"/>
    <col min="13070" max="13080" width="15.85546875" style="2" customWidth="1"/>
    <col min="13081" max="13101" width="8.7109375" style="2"/>
    <col min="13102" max="13102" width="11.140625" style="2" customWidth="1"/>
    <col min="13103" max="13114" width="8.7109375" style="2"/>
    <col min="13115" max="13115" width="10.42578125" style="2" bestFit="1" customWidth="1"/>
    <col min="13116" max="13126" width="8.7109375" style="2"/>
    <col min="13127" max="13127" width="46.85546875" style="2" customWidth="1"/>
    <col min="13128" max="13128" width="36" style="2" customWidth="1"/>
    <col min="13129" max="13302" width="8.7109375" style="2"/>
    <col min="13303" max="13303" width="11.85546875" style="2" customWidth="1"/>
    <col min="13304" max="13305" width="23.140625" style="2" customWidth="1"/>
    <col min="13306" max="13306" width="34.85546875" style="2" customWidth="1"/>
    <col min="13307" max="13307" width="27.42578125" style="2" customWidth="1"/>
    <col min="13308" max="13308" width="27.85546875" style="2" customWidth="1"/>
    <col min="13309" max="13311" width="22" style="2" customWidth="1"/>
    <col min="13312" max="13312" width="33.140625" style="2" customWidth="1"/>
    <col min="13313" max="13313" width="15.85546875" style="2" customWidth="1"/>
    <col min="13314" max="13314" width="24.85546875" style="2" customWidth="1"/>
    <col min="13315" max="13315" width="15.85546875" style="2" customWidth="1"/>
    <col min="13316" max="13316" width="15.140625" style="2" customWidth="1"/>
    <col min="13317" max="13317" width="12.140625" style="2" customWidth="1"/>
    <col min="13318" max="13318" width="14.5703125" style="2" customWidth="1"/>
    <col min="13319" max="13319" width="13.85546875" style="2" customWidth="1"/>
    <col min="13320" max="13321" width="15.42578125" style="2" customWidth="1"/>
    <col min="13322" max="13322" width="14.140625" style="2" customWidth="1"/>
    <col min="13323" max="13323" width="15.140625" style="2" customWidth="1"/>
    <col min="13324" max="13324" width="14.85546875" style="2" customWidth="1"/>
    <col min="13325" max="13325" width="15.5703125" style="2" customWidth="1"/>
    <col min="13326" max="13336" width="15.85546875" style="2" customWidth="1"/>
    <col min="13337" max="13357" width="8.7109375" style="2"/>
    <col min="13358" max="13358" width="11.140625" style="2" customWidth="1"/>
    <col min="13359" max="13370" width="8.7109375" style="2"/>
    <col min="13371" max="13371" width="10.42578125" style="2" bestFit="1" customWidth="1"/>
    <col min="13372" max="13382" width="8.7109375" style="2"/>
    <col min="13383" max="13383" width="46.85546875" style="2" customWidth="1"/>
    <col min="13384" max="13384" width="36" style="2" customWidth="1"/>
    <col min="13385" max="13558" width="8.7109375" style="2"/>
    <col min="13559" max="13559" width="11.85546875" style="2" customWidth="1"/>
    <col min="13560" max="13561" width="23.140625" style="2" customWidth="1"/>
    <col min="13562" max="13562" width="34.85546875" style="2" customWidth="1"/>
    <col min="13563" max="13563" width="27.42578125" style="2" customWidth="1"/>
    <col min="13564" max="13564" width="27.85546875" style="2" customWidth="1"/>
    <col min="13565" max="13567" width="22" style="2" customWidth="1"/>
    <col min="13568" max="13568" width="33.140625" style="2" customWidth="1"/>
    <col min="13569" max="13569" width="15.85546875" style="2" customWidth="1"/>
    <col min="13570" max="13570" width="24.85546875" style="2" customWidth="1"/>
    <col min="13571" max="13571" width="15.85546875" style="2" customWidth="1"/>
    <col min="13572" max="13572" width="15.140625" style="2" customWidth="1"/>
    <col min="13573" max="13573" width="12.140625" style="2" customWidth="1"/>
    <col min="13574" max="13574" width="14.5703125" style="2" customWidth="1"/>
    <col min="13575" max="13575" width="13.85546875" style="2" customWidth="1"/>
    <col min="13576" max="13577" width="15.42578125" style="2" customWidth="1"/>
    <col min="13578" max="13578" width="14.140625" style="2" customWidth="1"/>
    <col min="13579" max="13579" width="15.140625" style="2" customWidth="1"/>
    <col min="13580" max="13580" width="14.85546875" style="2" customWidth="1"/>
    <col min="13581" max="13581" width="15.5703125" style="2" customWidth="1"/>
    <col min="13582" max="13592" width="15.85546875" style="2" customWidth="1"/>
    <col min="13593" max="13613" width="8.7109375" style="2"/>
    <col min="13614" max="13614" width="11.140625" style="2" customWidth="1"/>
    <col min="13615" max="13626" width="8.7109375" style="2"/>
    <col min="13627" max="13627" width="10.42578125" style="2" bestFit="1" customWidth="1"/>
    <col min="13628" max="13638" width="8.7109375" style="2"/>
    <col min="13639" max="13639" width="46.85546875" style="2" customWidth="1"/>
    <col min="13640" max="13640" width="36" style="2" customWidth="1"/>
    <col min="13641" max="13814" width="8.7109375" style="2"/>
    <col min="13815" max="13815" width="11.85546875" style="2" customWidth="1"/>
    <col min="13816" max="13817" width="23.140625" style="2" customWidth="1"/>
    <col min="13818" max="13818" width="34.85546875" style="2" customWidth="1"/>
    <col min="13819" max="13819" width="27.42578125" style="2" customWidth="1"/>
    <col min="13820" max="13820" width="27.85546875" style="2" customWidth="1"/>
    <col min="13821" max="13823" width="22" style="2" customWidth="1"/>
    <col min="13824" max="13824" width="33.140625" style="2" customWidth="1"/>
    <col min="13825" max="13825" width="15.85546875" style="2" customWidth="1"/>
    <col min="13826" max="13826" width="24.85546875" style="2" customWidth="1"/>
    <col min="13827" max="13827" width="15.85546875" style="2" customWidth="1"/>
    <col min="13828" max="13828" width="15.140625" style="2" customWidth="1"/>
    <col min="13829" max="13829" width="12.140625" style="2" customWidth="1"/>
    <col min="13830" max="13830" width="14.5703125" style="2" customWidth="1"/>
    <col min="13831" max="13831" width="13.85546875" style="2" customWidth="1"/>
    <col min="13832" max="13833" width="15.42578125" style="2" customWidth="1"/>
    <col min="13834" max="13834" width="14.140625" style="2" customWidth="1"/>
    <col min="13835" max="13835" width="15.140625" style="2" customWidth="1"/>
    <col min="13836" max="13836" width="14.85546875" style="2" customWidth="1"/>
    <col min="13837" max="13837" width="15.5703125" style="2" customWidth="1"/>
    <col min="13838" max="13848" width="15.85546875" style="2" customWidth="1"/>
    <col min="13849" max="13869" width="8.7109375" style="2"/>
    <col min="13870" max="13870" width="11.140625" style="2" customWidth="1"/>
    <col min="13871" max="13882" width="8.7109375" style="2"/>
    <col min="13883" max="13883" width="10.42578125" style="2" bestFit="1" customWidth="1"/>
    <col min="13884" max="13894" width="8.7109375" style="2"/>
    <col min="13895" max="13895" width="46.85546875" style="2" customWidth="1"/>
    <col min="13896" max="13896" width="36" style="2" customWidth="1"/>
    <col min="13897" max="14070" width="8.7109375" style="2"/>
    <col min="14071" max="14071" width="11.85546875" style="2" customWidth="1"/>
    <col min="14072" max="14073" width="23.140625" style="2" customWidth="1"/>
    <col min="14074" max="14074" width="34.85546875" style="2" customWidth="1"/>
    <col min="14075" max="14075" width="27.42578125" style="2" customWidth="1"/>
    <col min="14076" max="14076" width="27.85546875" style="2" customWidth="1"/>
    <col min="14077" max="14079" width="22" style="2" customWidth="1"/>
    <col min="14080" max="14080" width="33.140625" style="2" customWidth="1"/>
    <col min="14081" max="14081" width="15.85546875" style="2" customWidth="1"/>
    <col min="14082" max="14082" width="24.85546875" style="2" customWidth="1"/>
    <col min="14083" max="14083" width="15.85546875" style="2" customWidth="1"/>
    <col min="14084" max="14084" width="15.140625" style="2" customWidth="1"/>
    <col min="14085" max="14085" width="12.140625" style="2" customWidth="1"/>
    <col min="14086" max="14086" width="14.5703125" style="2" customWidth="1"/>
    <col min="14087" max="14087" width="13.85546875" style="2" customWidth="1"/>
    <col min="14088" max="14089" width="15.42578125" style="2" customWidth="1"/>
    <col min="14090" max="14090" width="14.140625" style="2" customWidth="1"/>
    <col min="14091" max="14091" width="15.140625" style="2" customWidth="1"/>
    <col min="14092" max="14092" width="14.85546875" style="2" customWidth="1"/>
    <col min="14093" max="14093" width="15.5703125" style="2" customWidth="1"/>
    <col min="14094" max="14104" width="15.85546875" style="2" customWidth="1"/>
    <col min="14105" max="14125" width="8.7109375" style="2"/>
    <col min="14126" max="14126" width="11.140625" style="2" customWidth="1"/>
    <col min="14127" max="14138" width="8.7109375" style="2"/>
    <col min="14139" max="14139" width="10.42578125" style="2" bestFit="1" customWidth="1"/>
    <col min="14140" max="14150" width="8.7109375" style="2"/>
    <col min="14151" max="14151" width="46.85546875" style="2" customWidth="1"/>
    <col min="14152" max="14152" width="36" style="2" customWidth="1"/>
    <col min="14153" max="14326" width="8.7109375" style="2"/>
    <col min="14327" max="14327" width="11.85546875" style="2" customWidth="1"/>
    <col min="14328" max="14329" width="23.140625" style="2" customWidth="1"/>
    <col min="14330" max="14330" width="34.85546875" style="2" customWidth="1"/>
    <col min="14331" max="14331" width="27.42578125" style="2" customWidth="1"/>
    <col min="14332" max="14332" width="27.85546875" style="2" customWidth="1"/>
    <col min="14333" max="14335" width="22" style="2" customWidth="1"/>
    <col min="14336" max="14336" width="33.140625" style="2" customWidth="1"/>
    <col min="14337" max="14337" width="15.85546875" style="2" customWidth="1"/>
    <col min="14338" max="14338" width="24.85546875" style="2" customWidth="1"/>
    <col min="14339" max="14339" width="15.85546875" style="2" customWidth="1"/>
    <col min="14340" max="14340" width="15.140625" style="2" customWidth="1"/>
    <col min="14341" max="14341" width="12.140625" style="2" customWidth="1"/>
    <col min="14342" max="14342" width="14.5703125" style="2" customWidth="1"/>
    <col min="14343" max="14343" width="13.85546875" style="2" customWidth="1"/>
    <col min="14344" max="14345" width="15.42578125" style="2" customWidth="1"/>
    <col min="14346" max="14346" width="14.140625" style="2" customWidth="1"/>
    <col min="14347" max="14347" width="15.140625" style="2" customWidth="1"/>
    <col min="14348" max="14348" width="14.85546875" style="2" customWidth="1"/>
    <col min="14349" max="14349" width="15.5703125" style="2" customWidth="1"/>
    <col min="14350" max="14360" width="15.85546875" style="2" customWidth="1"/>
    <col min="14361" max="14381" width="8.7109375" style="2"/>
    <col min="14382" max="14382" width="11.140625" style="2" customWidth="1"/>
    <col min="14383" max="14394" width="8.7109375" style="2"/>
    <col min="14395" max="14395" width="10.42578125" style="2" bestFit="1" customWidth="1"/>
    <col min="14396" max="14406" width="8.7109375" style="2"/>
    <col min="14407" max="14407" width="46.85546875" style="2" customWidth="1"/>
    <col min="14408" max="14408" width="36" style="2" customWidth="1"/>
    <col min="14409" max="14582" width="8.7109375" style="2"/>
    <col min="14583" max="14583" width="11.85546875" style="2" customWidth="1"/>
    <col min="14584" max="14585" width="23.140625" style="2" customWidth="1"/>
    <col min="14586" max="14586" width="34.85546875" style="2" customWidth="1"/>
    <col min="14587" max="14587" width="27.42578125" style="2" customWidth="1"/>
    <col min="14588" max="14588" width="27.85546875" style="2" customWidth="1"/>
    <col min="14589" max="14591" width="22" style="2" customWidth="1"/>
    <col min="14592" max="14592" width="33.140625" style="2" customWidth="1"/>
    <col min="14593" max="14593" width="15.85546875" style="2" customWidth="1"/>
    <col min="14594" max="14594" width="24.85546875" style="2" customWidth="1"/>
    <col min="14595" max="14595" width="15.85546875" style="2" customWidth="1"/>
    <col min="14596" max="14596" width="15.140625" style="2" customWidth="1"/>
    <col min="14597" max="14597" width="12.140625" style="2" customWidth="1"/>
    <col min="14598" max="14598" width="14.5703125" style="2" customWidth="1"/>
    <col min="14599" max="14599" width="13.85546875" style="2" customWidth="1"/>
    <col min="14600" max="14601" width="15.42578125" style="2" customWidth="1"/>
    <col min="14602" max="14602" width="14.140625" style="2" customWidth="1"/>
    <col min="14603" max="14603" width="15.140625" style="2" customWidth="1"/>
    <col min="14604" max="14604" width="14.85546875" style="2" customWidth="1"/>
    <col min="14605" max="14605" width="15.5703125" style="2" customWidth="1"/>
    <col min="14606" max="14616" width="15.85546875" style="2" customWidth="1"/>
    <col min="14617" max="14637" width="8.7109375" style="2"/>
    <col min="14638" max="14638" width="11.140625" style="2" customWidth="1"/>
    <col min="14639" max="14650" width="8.7109375" style="2"/>
    <col min="14651" max="14651" width="10.42578125" style="2" bestFit="1" customWidth="1"/>
    <col min="14652" max="14662" width="8.7109375" style="2"/>
    <col min="14663" max="14663" width="46.85546875" style="2" customWidth="1"/>
    <col min="14664" max="14664" width="36" style="2" customWidth="1"/>
    <col min="14665" max="14838" width="8.7109375" style="2"/>
    <col min="14839" max="14839" width="11.85546875" style="2" customWidth="1"/>
    <col min="14840" max="14841" width="23.140625" style="2" customWidth="1"/>
    <col min="14842" max="14842" width="34.85546875" style="2" customWidth="1"/>
    <col min="14843" max="14843" width="27.42578125" style="2" customWidth="1"/>
    <col min="14844" max="14844" width="27.85546875" style="2" customWidth="1"/>
    <col min="14845" max="14847" width="22" style="2" customWidth="1"/>
    <col min="14848" max="14848" width="33.140625" style="2" customWidth="1"/>
    <col min="14849" max="14849" width="15.85546875" style="2" customWidth="1"/>
    <col min="14850" max="14850" width="24.85546875" style="2" customWidth="1"/>
    <col min="14851" max="14851" width="15.85546875" style="2" customWidth="1"/>
    <col min="14852" max="14852" width="15.140625" style="2" customWidth="1"/>
    <col min="14853" max="14853" width="12.140625" style="2" customWidth="1"/>
    <col min="14854" max="14854" width="14.5703125" style="2" customWidth="1"/>
    <col min="14855" max="14855" width="13.85546875" style="2" customWidth="1"/>
    <col min="14856" max="14857" width="15.42578125" style="2" customWidth="1"/>
    <col min="14858" max="14858" width="14.140625" style="2" customWidth="1"/>
    <col min="14859" max="14859" width="15.140625" style="2" customWidth="1"/>
    <col min="14860" max="14860" width="14.85546875" style="2" customWidth="1"/>
    <col min="14861" max="14861" width="15.5703125" style="2" customWidth="1"/>
    <col min="14862" max="14872" width="15.85546875" style="2" customWidth="1"/>
    <col min="14873" max="14893" width="8.7109375" style="2"/>
    <col min="14894" max="14894" width="11.140625" style="2" customWidth="1"/>
    <col min="14895" max="14906" width="8.7109375" style="2"/>
    <col min="14907" max="14907" width="10.42578125" style="2" bestFit="1" customWidth="1"/>
    <col min="14908" max="14918" width="8.7109375" style="2"/>
    <col min="14919" max="14919" width="46.85546875" style="2" customWidth="1"/>
    <col min="14920" max="14920" width="36" style="2" customWidth="1"/>
    <col min="14921" max="15094" width="8.7109375" style="2"/>
    <col min="15095" max="15095" width="11.85546875" style="2" customWidth="1"/>
    <col min="15096" max="15097" width="23.140625" style="2" customWidth="1"/>
    <col min="15098" max="15098" width="34.85546875" style="2" customWidth="1"/>
    <col min="15099" max="15099" width="27.42578125" style="2" customWidth="1"/>
    <col min="15100" max="15100" width="27.85546875" style="2" customWidth="1"/>
    <col min="15101" max="15103" width="22" style="2" customWidth="1"/>
    <col min="15104" max="15104" width="33.140625" style="2" customWidth="1"/>
    <col min="15105" max="15105" width="15.85546875" style="2" customWidth="1"/>
    <col min="15106" max="15106" width="24.85546875" style="2" customWidth="1"/>
    <col min="15107" max="15107" width="15.85546875" style="2" customWidth="1"/>
    <col min="15108" max="15108" width="15.140625" style="2" customWidth="1"/>
    <col min="15109" max="15109" width="12.140625" style="2" customWidth="1"/>
    <col min="15110" max="15110" width="14.5703125" style="2" customWidth="1"/>
    <col min="15111" max="15111" width="13.85546875" style="2" customWidth="1"/>
    <col min="15112" max="15113" width="15.42578125" style="2" customWidth="1"/>
    <col min="15114" max="15114" width="14.140625" style="2" customWidth="1"/>
    <col min="15115" max="15115" width="15.140625" style="2" customWidth="1"/>
    <col min="15116" max="15116" width="14.85546875" style="2" customWidth="1"/>
    <col min="15117" max="15117" width="15.5703125" style="2" customWidth="1"/>
    <col min="15118" max="15128" width="15.85546875" style="2" customWidth="1"/>
    <col min="15129" max="15149" width="8.7109375" style="2"/>
    <col min="15150" max="15150" width="11.140625" style="2" customWidth="1"/>
    <col min="15151" max="15162" width="8.7109375" style="2"/>
    <col min="15163" max="15163" width="10.42578125" style="2" bestFit="1" customWidth="1"/>
    <col min="15164" max="15174" width="8.7109375" style="2"/>
    <col min="15175" max="15175" width="46.85546875" style="2" customWidth="1"/>
    <col min="15176" max="15176" width="36" style="2" customWidth="1"/>
    <col min="15177" max="15350" width="8.7109375" style="2"/>
    <col min="15351" max="15351" width="11.85546875" style="2" customWidth="1"/>
    <col min="15352" max="15353" width="23.140625" style="2" customWidth="1"/>
    <col min="15354" max="15354" width="34.85546875" style="2" customWidth="1"/>
    <col min="15355" max="15355" width="27.42578125" style="2" customWidth="1"/>
    <col min="15356" max="15356" width="27.85546875" style="2" customWidth="1"/>
    <col min="15357" max="15359" width="22" style="2" customWidth="1"/>
    <col min="15360" max="15360" width="33.140625" style="2" customWidth="1"/>
    <col min="15361" max="15361" width="15.85546875" style="2" customWidth="1"/>
    <col min="15362" max="15362" width="24.85546875" style="2" customWidth="1"/>
    <col min="15363" max="15363" width="15.85546875" style="2" customWidth="1"/>
    <col min="15364" max="15364" width="15.140625" style="2" customWidth="1"/>
    <col min="15365" max="15365" width="12.140625" style="2" customWidth="1"/>
    <col min="15366" max="15366" width="14.5703125" style="2" customWidth="1"/>
    <col min="15367" max="15367" width="13.85546875" style="2" customWidth="1"/>
    <col min="15368" max="15369" width="15.42578125" style="2" customWidth="1"/>
    <col min="15370" max="15370" width="14.140625" style="2" customWidth="1"/>
    <col min="15371" max="15371" width="15.140625" style="2" customWidth="1"/>
    <col min="15372" max="15372" width="14.85546875" style="2" customWidth="1"/>
    <col min="15373" max="15373" width="15.5703125" style="2" customWidth="1"/>
    <col min="15374" max="15384" width="15.85546875" style="2" customWidth="1"/>
    <col min="15385" max="15405" width="8.7109375" style="2"/>
    <col min="15406" max="15406" width="11.140625" style="2" customWidth="1"/>
    <col min="15407" max="15418" width="8.7109375" style="2"/>
    <col min="15419" max="15419" width="10.42578125" style="2" bestFit="1" customWidth="1"/>
    <col min="15420" max="15430" width="8.7109375" style="2"/>
    <col min="15431" max="15431" width="46.85546875" style="2" customWidth="1"/>
    <col min="15432" max="15432" width="36" style="2" customWidth="1"/>
    <col min="15433" max="15606" width="8.7109375" style="2"/>
    <col min="15607" max="15607" width="11.85546875" style="2" customWidth="1"/>
    <col min="15608" max="15609" width="23.140625" style="2" customWidth="1"/>
    <col min="15610" max="15610" width="34.85546875" style="2" customWidth="1"/>
    <col min="15611" max="15611" width="27.42578125" style="2" customWidth="1"/>
    <col min="15612" max="15612" width="27.85546875" style="2" customWidth="1"/>
    <col min="15613" max="15615" width="22" style="2" customWidth="1"/>
    <col min="15616" max="15616" width="33.140625" style="2" customWidth="1"/>
    <col min="15617" max="15617" width="15.85546875" style="2" customWidth="1"/>
    <col min="15618" max="15618" width="24.85546875" style="2" customWidth="1"/>
    <col min="15619" max="15619" width="15.85546875" style="2" customWidth="1"/>
    <col min="15620" max="15620" width="15.140625" style="2" customWidth="1"/>
    <col min="15621" max="15621" width="12.140625" style="2" customWidth="1"/>
    <col min="15622" max="15622" width="14.5703125" style="2" customWidth="1"/>
    <col min="15623" max="15623" width="13.85546875" style="2" customWidth="1"/>
    <col min="15624" max="15625" width="15.42578125" style="2" customWidth="1"/>
    <col min="15626" max="15626" width="14.140625" style="2" customWidth="1"/>
    <col min="15627" max="15627" width="15.140625" style="2" customWidth="1"/>
    <col min="15628" max="15628" width="14.85546875" style="2" customWidth="1"/>
    <col min="15629" max="15629" width="15.5703125" style="2" customWidth="1"/>
    <col min="15630" max="15640" width="15.85546875" style="2" customWidth="1"/>
    <col min="15641" max="15661" width="8.7109375" style="2"/>
    <col min="15662" max="15662" width="11.140625" style="2" customWidth="1"/>
    <col min="15663" max="15674" width="8.7109375" style="2"/>
    <col min="15675" max="15675" width="10.42578125" style="2" bestFit="1" customWidth="1"/>
    <col min="15676" max="15686" width="8.7109375" style="2"/>
    <col min="15687" max="15687" width="46.85546875" style="2" customWidth="1"/>
    <col min="15688" max="15688" width="36" style="2" customWidth="1"/>
    <col min="15689" max="15862" width="8.7109375" style="2"/>
    <col min="15863" max="15863" width="11.85546875" style="2" customWidth="1"/>
    <col min="15864" max="15865" width="23.140625" style="2" customWidth="1"/>
    <col min="15866" max="15866" width="34.85546875" style="2" customWidth="1"/>
    <col min="15867" max="15867" width="27.42578125" style="2" customWidth="1"/>
    <col min="15868" max="15868" width="27.85546875" style="2" customWidth="1"/>
    <col min="15869" max="15871" width="22" style="2" customWidth="1"/>
    <col min="15872" max="15872" width="33.140625" style="2" customWidth="1"/>
    <col min="15873" max="15873" width="15.85546875" style="2" customWidth="1"/>
    <col min="15874" max="15874" width="24.85546875" style="2" customWidth="1"/>
    <col min="15875" max="15875" width="15.85546875" style="2" customWidth="1"/>
    <col min="15876" max="15876" width="15.140625" style="2" customWidth="1"/>
    <col min="15877" max="15877" width="12.140625" style="2" customWidth="1"/>
    <col min="15878" max="15878" width="14.5703125" style="2" customWidth="1"/>
    <col min="15879" max="15879" width="13.85546875" style="2" customWidth="1"/>
    <col min="15880" max="15881" width="15.42578125" style="2" customWidth="1"/>
    <col min="15882" max="15882" width="14.140625" style="2" customWidth="1"/>
    <col min="15883" max="15883" width="15.140625" style="2" customWidth="1"/>
    <col min="15884" max="15884" width="14.85546875" style="2" customWidth="1"/>
    <col min="15885" max="15885" width="15.5703125" style="2" customWidth="1"/>
    <col min="15886" max="15896" width="15.85546875" style="2" customWidth="1"/>
    <col min="15897" max="15917" width="8.7109375" style="2"/>
    <col min="15918" max="15918" width="11.140625" style="2" customWidth="1"/>
    <col min="15919" max="15930" width="8.7109375" style="2"/>
    <col min="15931" max="15931" width="10.42578125" style="2" bestFit="1" customWidth="1"/>
    <col min="15932" max="15942" width="8.7109375" style="2"/>
    <col min="15943" max="15943" width="46.85546875" style="2" customWidth="1"/>
    <col min="15944" max="15944" width="36" style="2" customWidth="1"/>
    <col min="15945" max="16118" width="8.7109375" style="2"/>
    <col min="16119" max="16119" width="11.85546875" style="2" customWidth="1"/>
    <col min="16120" max="16121" width="23.140625" style="2" customWidth="1"/>
    <col min="16122" max="16122" width="34.85546875" style="2" customWidth="1"/>
    <col min="16123" max="16123" width="27.42578125" style="2" customWidth="1"/>
    <col min="16124" max="16124" width="27.85546875" style="2" customWidth="1"/>
    <col min="16125" max="16127" width="22" style="2" customWidth="1"/>
    <col min="16128" max="16128" width="33.140625" style="2" customWidth="1"/>
    <col min="16129" max="16129" width="15.85546875" style="2" customWidth="1"/>
    <col min="16130" max="16130" width="24.85546875" style="2" customWidth="1"/>
    <col min="16131" max="16131" width="15.85546875" style="2" customWidth="1"/>
    <col min="16132" max="16132" width="15.140625" style="2" customWidth="1"/>
    <col min="16133" max="16133" width="12.140625" style="2" customWidth="1"/>
    <col min="16134" max="16134" width="14.5703125" style="2" customWidth="1"/>
    <col min="16135" max="16135" width="13.85546875" style="2" customWidth="1"/>
    <col min="16136" max="16137" width="15.42578125" style="2" customWidth="1"/>
    <col min="16138" max="16138" width="14.140625" style="2" customWidth="1"/>
    <col min="16139" max="16139" width="15.140625" style="2" customWidth="1"/>
    <col min="16140" max="16140" width="14.85546875" style="2" customWidth="1"/>
    <col min="16141" max="16141" width="15.5703125" style="2" customWidth="1"/>
    <col min="16142" max="16152" width="15.85546875" style="2" customWidth="1"/>
    <col min="16153" max="16173" width="8.7109375" style="2"/>
    <col min="16174" max="16174" width="11.140625" style="2" customWidth="1"/>
    <col min="16175" max="16186" width="8.7109375" style="2"/>
    <col min="16187" max="16187" width="10.42578125" style="2" bestFit="1" customWidth="1"/>
    <col min="16188" max="16198" width="8.7109375" style="2"/>
    <col min="16199" max="16199" width="46.85546875" style="2" customWidth="1"/>
    <col min="16200" max="16200" width="36" style="2" customWidth="1"/>
    <col min="16201" max="16376" width="8.7109375" style="2"/>
    <col min="16377" max="16384" width="8.7109375" style="2" customWidth="1"/>
  </cols>
  <sheetData>
    <row r="1" spans="2:23" ht="20.25" customHeight="1" x14ac:dyDescent="0.2">
      <c r="B1" s="1" t="s">
        <v>0</v>
      </c>
      <c r="C1" s="1"/>
      <c r="D1" s="1"/>
    </row>
    <row r="2" spans="2:23" ht="20.25" x14ac:dyDescent="0.2">
      <c r="B2" s="3" t="s">
        <v>1</v>
      </c>
      <c r="C2" s="3"/>
      <c r="D2" s="1"/>
    </row>
    <row r="3" spans="2:23" ht="20.25" x14ac:dyDescent="0.3">
      <c r="B3" s="1" t="s">
        <v>2</v>
      </c>
      <c r="C3" s="1"/>
      <c r="D3" s="4" t="s">
        <v>3</v>
      </c>
    </row>
    <row r="4" spans="2:23" ht="20.25" x14ac:dyDescent="0.2">
      <c r="B4" s="5" t="s">
        <v>4</v>
      </c>
      <c r="C4" s="5"/>
      <c r="D4" s="5"/>
    </row>
    <row r="7" spans="2:23" ht="15.75" x14ac:dyDescent="0.2">
      <c r="B7" s="6" t="s">
        <v>5</v>
      </c>
      <c r="C7" s="6"/>
    </row>
    <row r="8" spans="2:23" ht="15.75" x14ac:dyDescent="0.2">
      <c r="B8" s="6"/>
      <c r="C8" s="6"/>
    </row>
    <row r="9" spans="2:23" ht="19.5" customHeight="1" x14ac:dyDescent="0.2">
      <c r="B9" s="7"/>
      <c r="C9" s="7"/>
      <c r="D9" s="7"/>
      <c r="G9" s="7"/>
      <c r="H9" s="7"/>
      <c r="I9" s="7"/>
      <c r="J9" s="7"/>
    </row>
    <row r="10" spans="2:23" ht="19.5" customHeight="1" thickBot="1" x14ac:dyDescent="0.25">
      <c r="B10" s="131" t="s">
        <v>6</v>
      </c>
      <c r="C10" s="132"/>
      <c r="D10" s="133"/>
      <c r="E10" s="134" t="s">
        <v>7</v>
      </c>
      <c r="F10" s="135"/>
      <c r="G10" s="135"/>
      <c r="H10" s="135"/>
      <c r="I10" s="136"/>
      <c r="L10" s="137" t="s">
        <v>8</v>
      </c>
      <c r="M10" s="138"/>
      <c r="N10" s="138"/>
      <c r="O10" s="138"/>
      <c r="P10" s="138"/>
      <c r="Q10" s="138"/>
      <c r="R10" s="138"/>
      <c r="S10" s="138"/>
      <c r="T10" s="138"/>
    </row>
    <row r="11" spans="2:23" ht="85.5" customHeight="1" thickBot="1" x14ac:dyDescent="0.25">
      <c r="B11" s="139" t="s">
        <v>24</v>
      </c>
      <c r="C11" s="141"/>
      <c r="D11" s="140"/>
      <c r="E11" s="129" t="s">
        <v>25</v>
      </c>
      <c r="F11" s="130"/>
      <c r="G11" s="130"/>
      <c r="H11" s="130"/>
      <c r="I11" s="142"/>
      <c r="J11" s="139" t="s">
        <v>26</v>
      </c>
      <c r="K11" s="140"/>
      <c r="L11" s="129" t="s">
        <v>9</v>
      </c>
      <c r="M11" s="130"/>
      <c r="N11" s="130"/>
      <c r="O11" s="130"/>
      <c r="P11" s="130"/>
      <c r="Q11" s="130"/>
      <c r="R11" s="130"/>
      <c r="S11" s="130"/>
      <c r="T11" s="130"/>
      <c r="U11" s="129" t="s">
        <v>32</v>
      </c>
      <c r="V11" s="130"/>
      <c r="W11" s="22"/>
    </row>
    <row r="12" spans="2:23" ht="117" customHeight="1" x14ac:dyDescent="0.2">
      <c r="B12" s="23"/>
      <c r="C12" s="11" t="s">
        <v>41</v>
      </c>
      <c r="D12" s="12" t="s">
        <v>23</v>
      </c>
      <c r="E12" s="24"/>
      <c r="F12" s="13"/>
      <c r="G12" s="13"/>
      <c r="H12" s="13"/>
      <c r="I12" s="14" t="s">
        <v>12</v>
      </c>
      <c r="J12" s="121" t="s">
        <v>42</v>
      </c>
      <c r="K12" s="123" t="s">
        <v>18</v>
      </c>
      <c r="L12" s="125" t="s">
        <v>35</v>
      </c>
      <c r="M12" s="9" t="s">
        <v>13</v>
      </c>
      <c r="N12" s="9" t="s">
        <v>10</v>
      </c>
      <c r="O12" s="9" t="s">
        <v>21</v>
      </c>
      <c r="P12" s="9"/>
      <c r="Q12" s="9" t="s">
        <v>22</v>
      </c>
      <c r="R12" s="9"/>
      <c r="S12" s="9"/>
      <c r="T12" s="10"/>
      <c r="U12" s="125" t="s">
        <v>31</v>
      </c>
      <c r="V12" s="127" t="s">
        <v>33</v>
      </c>
      <c r="W12" s="119" t="s">
        <v>30</v>
      </c>
    </row>
    <row r="13" spans="2:23" ht="170.25" customHeight="1" thickBot="1" x14ac:dyDescent="0.25">
      <c r="B13" s="25" t="s">
        <v>14</v>
      </c>
      <c r="C13" s="26" t="s">
        <v>11</v>
      </c>
      <c r="D13" s="27" t="s">
        <v>17</v>
      </c>
      <c r="E13" s="28" t="s">
        <v>15</v>
      </c>
      <c r="F13" s="29" t="s">
        <v>19</v>
      </c>
      <c r="G13" s="29" t="s">
        <v>16</v>
      </c>
      <c r="H13" s="29" t="s">
        <v>20</v>
      </c>
      <c r="I13" s="27" t="s">
        <v>27</v>
      </c>
      <c r="J13" s="122"/>
      <c r="K13" s="124"/>
      <c r="L13" s="126"/>
      <c r="M13" s="30" t="s">
        <v>29</v>
      </c>
      <c r="N13" s="29" t="s">
        <v>36</v>
      </c>
      <c r="O13" s="30" t="s">
        <v>37</v>
      </c>
      <c r="P13" s="30" t="s">
        <v>38</v>
      </c>
      <c r="Q13" s="30" t="s">
        <v>28</v>
      </c>
      <c r="R13" s="30" t="s">
        <v>39</v>
      </c>
      <c r="S13" s="30" t="s">
        <v>40</v>
      </c>
      <c r="T13" s="27" t="s">
        <v>34</v>
      </c>
      <c r="U13" s="126"/>
      <c r="V13" s="128"/>
      <c r="W13" s="120"/>
    </row>
    <row r="14" spans="2:23" x14ac:dyDescent="0.2">
      <c r="B14" s="31" t="s">
        <v>43</v>
      </c>
      <c r="C14" s="74" t="s">
        <v>102</v>
      </c>
      <c r="D14" s="32" t="s">
        <v>44</v>
      </c>
      <c r="E14" s="33">
        <v>42275</v>
      </c>
      <c r="F14" s="33">
        <v>44069</v>
      </c>
      <c r="G14" s="33" t="s">
        <v>45</v>
      </c>
      <c r="H14" s="33">
        <v>47848</v>
      </c>
      <c r="I14" s="32" t="s">
        <v>46</v>
      </c>
      <c r="J14" s="32" t="s">
        <v>47</v>
      </c>
      <c r="K14" s="32" t="s">
        <v>48</v>
      </c>
      <c r="L14" s="32" t="s">
        <v>49</v>
      </c>
      <c r="M14" s="34">
        <f>275/365</f>
        <v>0.75342465753424659</v>
      </c>
      <c r="N14" s="35" t="s">
        <v>50</v>
      </c>
      <c r="O14" s="35"/>
      <c r="P14" s="35"/>
      <c r="Q14" s="32" t="s">
        <v>51</v>
      </c>
      <c r="R14" s="143" t="s">
        <v>52</v>
      </c>
      <c r="S14" s="35"/>
      <c r="T14" s="32" t="s">
        <v>53</v>
      </c>
      <c r="U14" s="32" t="s">
        <v>54</v>
      </c>
      <c r="V14" s="32" t="s">
        <v>55</v>
      </c>
      <c r="W14" s="36" t="s">
        <v>56</v>
      </c>
    </row>
    <row r="15" spans="2:23" x14ac:dyDescent="0.2">
      <c r="B15" s="20"/>
      <c r="C15" s="75"/>
      <c r="D15" s="15" t="s">
        <v>57</v>
      </c>
      <c r="E15" s="37"/>
      <c r="F15" s="37"/>
      <c r="G15" s="37" t="s">
        <v>58</v>
      </c>
      <c r="H15" s="37"/>
      <c r="I15" s="15"/>
      <c r="J15" s="15" t="s">
        <v>59</v>
      </c>
      <c r="K15" s="15" t="s">
        <v>48</v>
      </c>
      <c r="L15" s="38" t="s">
        <v>49</v>
      </c>
      <c r="M15" s="16">
        <v>0</v>
      </c>
      <c r="N15" s="39" t="s">
        <v>50</v>
      </c>
      <c r="O15" s="39"/>
      <c r="P15" s="39"/>
      <c r="Q15" s="15"/>
      <c r="R15" s="144"/>
      <c r="S15" s="39"/>
      <c r="T15" s="15" t="s">
        <v>58</v>
      </c>
      <c r="U15" s="15" t="s">
        <v>54</v>
      </c>
      <c r="V15" s="15" t="s">
        <v>55</v>
      </c>
      <c r="W15" s="40" t="s">
        <v>58</v>
      </c>
    </row>
    <row r="16" spans="2:23" x14ac:dyDescent="0.2">
      <c r="B16" s="20"/>
      <c r="C16" s="75"/>
      <c r="D16" s="38" t="s">
        <v>60</v>
      </c>
      <c r="E16" s="37"/>
      <c r="F16" s="37"/>
      <c r="G16" s="37" t="s">
        <v>58</v>
      </c>
      <c r="H16" s="37"/>
      <c r="I16" s="15"/>
      <c r="J16" s="15" t="s">
        <v>47</v>
      </c>
      <c r="K16" s="15" t="s">
        <v>48</v>
      </c>
      <c r="L16" s="38" t="s">
        <v>49</v>
      </c>
      <c r="M16" s="16">
        <v>0</v>
      </c>
      <c r="N16" s="39" t="s">
        <v>50</v>
      </c>
      <c r="O16" s="39"/>
      <c r="P16" s="39"/>
      <c r="Q16" s="15"/>
      <c r="R16" s="144"/>
      <c r="S16" s="39"/>
      <c r="T16" s="15" t="s">
        <v>58</v>
      </c>
      <c r="U16" s="15" t="s">
        <v>54</v>
      </c>
      <c r="V16" s="15" t="s">
        <v>55</v>
      </c>
      <c r="W16" s="40" t="s">
        <v>58</v>
      </c>
    </row>
    <row r="17" spans="1:133" x14ac:dyDescent="0.2">
      <c r="B17" s="20"/>
      <c r="C17" s="75"/>
      <c r="D17" s="15" t="s">
        <v>61</v>
      </c>
      <c r="E17" s="37"/>
      <c r="F17" s="37"/>
      <c r="G17" s="37" t="s">
        <v>58</v>
      </c>
      <c r="H17" s="37"/>
      <c r="I17" s="15"/>
      <c r="J17" s="15" t="s">
        <v>62</v>
      </c>
      <c r="K17" s="15" t="s">
        <v>48</v>
      </c>
      <c r="L17" s="38" t="s">
        <v>49</v>
      </c>
      <c r="M17" s="16">
        <v>0</v>
      </c>
      <c r="N17" s="39" t="s">
        <v>50</v>
      </c>
      <c r="O17" s="39"/>
      <c r="P17" s="39"/>
      <c r="Q17" s="15"/>
      <c r="R17" s="144"/>
      <c r="S17" s="39"/>
      <c r="T17" s="15" t="s">
        <v>58</v>
      </c>
      <c r="U17" s="15" t="s">
        <v>54</v>
      </c>
      <c r="V17" s="15" t="s">
        <v>55</v>
      </c>
      <c r="W17" s="40" t="s">
        <v>58</v>
      </c>
    </row>
    <row r="18" spans="1:133" x14ac:dyDescent="0.2">
      <c r="B18" s="20"/>
      <c r="C18" s="75"/>
      <c r="D18" s="15" t="s">
        <v>63</v>
      </c>
      <c r="E18" s="37"/>
      <c r="F18" s="37"/>
      <c r="G18" s="37" t="s">
        <v>58</v>
      </c>
      <c r="H18" s="37"/>
      <c r="I18" s="15"/>
      <c r="J18" s="15" t="s">
        <v>62</v>
      </c>
      <c r="K18" s="15" t="s">
        <v>48</v>
      </c>
      <c r="L18" s="38" t="s">
        <v>49</v>
      </c>
      <c r="M18" s="16">
        <v>0</v>
      </c>
      <c r="N18" s="39" t="s">
        <v>50</v>
      </c>
      <c r="O18" s="39"/>
      <c r="P18" s="39"/>
      <c r="Q18" s="15"/>
      <c r="R18" s="144"/>
      <c r="S18" s="39"/>
      <c r="T18" s="15" t="s">
        <v>58</v>
      </c>
      <c r="U18" s="15" t="s">
        <v>54</v>
      </c>
      <c r="V18" s="15" t="s">
        <v>55</v>
      </c>
      <c r="W18" s="40" t="s">
        <v>58</v>
      </c>
    </row>
    <row r="19" spans="1:133" s="18" customFormat="1" ht="12.75" customHeight="1" x14ac:dyDescent="0.2">
      <c r="A19" s="2"/>
      <c r="B19" s="20"/>
      <c r="C19" s="75"/>
      <c r="D19" s="15" t="s">
        <v>64</v>
      </c>
      <c r="E19" s="37"/>
      <c r="F19" s="37"/>
      <c r="G19" s="37" t="s">
        <v>58</v>
      </c>
      <c r="H19" s="37"/>
      <c r="I19" s="15"/>
      <c r="J19" s="15" t="s">
        <v>62</v>
      </c>
      <c r="K19" s="15" t="s">
        <v>48</v>
      </c>
      <c r="L19" s="38" t="s">
        <v>49</v>
      </c>
      <c r="M19" s="16">
        <v>0</v>
      </c>
      <c r="N19" s="39" t="s">
        <v>50</v>
      </c>
      <c r="O19" s="39"/>
      <c r="P19" s="39"/>
      <c r="Q19" s="15"/>
      <c r="R19" s="144"/>
      <c r="S19" s="39"/>
      <c r="T19" s="15" t="s">
        <v>58</v>
      </c>
      <c r="U19" s="15" t="s">
        <v>54</v>
      </c>
      <c r="V19" s="15" t="s">
        <v>55</v>
      </c>
      <c r="W19" s="40" t="s">
        <v>58</v>
      </c>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row>
    <row r="20" spans="1:133" s="18" customFormat="1" ht="38.25" x14ac:dyDescent="0.2">
      <c r="A20" s="2"/>
      <c r="B20" s="20"/>
      <c r="C20" s="75"/>
      <c r="D20" s="15" t="s">
        <v>65</v>
      </c>
      <c r="E20" s="37"/>
      <c r="F20" s="37"/>
      <c r="G20" s="37" t="s">
        <v>58</v>
      </c>
      <c r="H20" s="37"/>
      <c r="I20" s="15"/>
      <c r="J20" s="15" t="s">
        <v>66</v>
      </c>
      <c r="K20" s="15" t="s">
        <v>48</v>
      </c>
      <c r="L20" s="38" t="s">
        <v>49</v>
      </c>
      <c r="M20" s="16">
        <v>0</v>
      </c>
      <c r="N20" s="39" t="s">
        <v>50</v>
      </c>
      <c r="O20" s="39"/>
      <c r="P20" s="39"/>
      <c r="Q20" s="15"/>
      <c r="R20" s="144"/>
      <c r="S20" s="39"/>
      <c r="T20" s="15" t="s">
        <v>58</v>
      </c>
      <c r="U20" s="15" t="s">
        <v>54</v>
      </c>
      <c r="V20" s="15" t="s">
        <v>55</v>
      </c>
      <c r="W20" s="41" t="s">
        <v>67</v>
      </c>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row>
    <row r="21" spans="1:133" s="18" customFormat="1" x14ac:dyDescent="0.2">
      <c r="A21" s="2"/>
      <c r="B21" s="20"/>
      <c r="C21" s="75"/>
      <c r="D21" s="15" t="s">
        <v>68</v>
      </c>
      <c r="E21" s="37"/>
      <c r="F21" s="37"/>
      <c r="G21" s="37" t="s">
        <v>58</v>
      </c>
      <c r="H21" s="37"/>
      <c r="I21" s="15"/>
      <c r="J21" s="15" t="s">
        <v>69</v>
      </c>
      <c r="K21" s="15" t="s">
        <v>48</v>
      </c>
      <c r="L21" s="38" t="s">
        <v>49</v>
      </c>
      <c r="M21" s="16">
        <v>0</v>
      </c>
      <c r="N21" s="39" t="s">
        <v>50</v>
      </c>
      <c r="O21" s="39"/>
      <c r="P21" s="39"/>
      <c r="Q21" s="15"/>
      <c r="R21" s="144"/>
      <c r="S21" s="39"/>
      <c r="T21" s="15" t="s">
        <v>58</v>
      </c>
      <c r="U21" s="15" t="s">
        <v>54</v>
      </c>
      <c r="V21" s="15" t="s">
        <v>55</v>
      </c>
      <c r="W21" s="40" t="s">
        <v>58</v>
      </c>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row>
    <row r="22" spans="1:133" s="18" customFormat="1" x14ac:dyDescent="0.2">
      <c r="A22" s="2"/>
      <c r="B22" s="20"/>
      <c r="C22" s="75"/>
      <c r="D22" s="15" t="s">
        <v>70</v>
      </c>
      <c r="E22" s="37"/>
      <c r="F22" s="37"/>
      <c r="G22" s="37" t="s">
        <v>58</v>
      </c>
      <c r="H22" s="37"/>
      <c r="I22" s="15"/>
      <c r="J22" s="15" t="s">
        <v>69</v>
      </c>
      <c r="K22" s="15" t="s">
        <v>48</v>
      </c>
      <c r="L22" s="38" t="s">
        <v>49</v>
      </c>
      <c r="M22" s="16">
        <v>0</v>
      </c>
      <c r="N22" s="39" t="s">
        <v>50</v>
      </c>
      <c r="O22" s="39"/>
      <c r="P22" s="39"/>
      <c r="Q22" s="15"/>
      <c r="R22" s="144"/>
      <c r="S22" s="39"/>
      <c r="T22" s="15" t="s">
        <v>58</v>
      </c>
      <c r="U22" s="15" t="s">
        <v>54</v>
      </c>
      <c r="V22" s="15" t="s">
        <v>55</v>
      </c>
      <c r="W22" s="40" t="s">
        <v>58</v>
      </c>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row>
    <row r="23" spans="1:133" s="18" customFormat="1" x14ac:dyDescent="0.2">
      <c r="A23" s="2"/>
      <c r="B23" s="20"/>
      <c r="C23" s="75"/>
      <c r="D23" s="15" t="s">
        <v>71</v>
      </c>
      <c r="E23" s="37"/>
      <c r="F23" s="37"/>
      <c r="G23" s="37" t="s">
        <v>58</v>
      </c>
      <c r="H23" s="37"/>
      <c r="I23" s="15"/>
      <c r="J23" s="15" t="s">
        <v>72</v>
      </c>
      <c r="K23" s="15" t="s">
        <v>73</v>
      </c>
      <c r="L23" s="38" t="s">
        <v>49</v>
      </c>
      <c r="M23" s="16">
        <v>0</v>
      </c>
      <c r="N23" s="39" t="s">
        <v>50</v>
      </c>
      <c r="O23" s="39"/>
      <c r="P23" s="39"/>
      <c r="Q23" s="15"/>
      <c r="R23" s="145"/>
      <c r="S23" s="39"/>
      <c r="T23" s="15" t="s">
        <v>58</v>
      </c>
      <c r="U23" s="15" t="s">
        <v>54</v>
      </c>
      <c r="V23" s="15" t="s">
        <v>55</v>
      </c>
      <c r="W23" s="42" t="s">
        <v>56</v>
      </c>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row>
    <row r="24" spans="1:133" s="18" customFormat="1" x14ac:dyDescent="0.2">
      <c r="A24" s="2"/>
      <c r="B24" s="43"/>
      <c r="C24" s="76"/>
      <c r="D24" s="44" t="s">
        <v>74</v>
      </c>
      <c r="E24" s="45"/>
      <c r="F24" s="45"/>
      <c r="G24" s="46">
        <v>42370</v>
      </c>
      <c r="H24" s="45"/>
      <c r="I24" s="44"/>
      <c r="J24" s="47" t="s">
        <v>75</v>
      </c>
      <c r="K24" s="44"/>
      <c r="L24" s="44" t="s">
        <v>76</v>
      </c>
      <c r="M24" s="47"/>
      <c r="N24" s="48"/>
      <c r="O24" s="48" t="s">
        <v>77</v>
      </c>
      <c r="P24" s="48" t="s">
        <v>78</v>
      </c>
      <c r="Q24" s="44"/>
      <c r="R24" s="44"/>
      <c r="S24" s="147" t="s">
        <v>52</v>
      </c>
      <c r="T24" s="44" t="s">
        <v>58</v>
      </c>
      <c r="U24" s="44" t="s">
        <v>54</v>
      </c>
      <c r="V24" s="44" t="s">
        <v>79</v>
      </c>
      <c r="W24" s="49" t="s">
        <v>80</v>
      </c>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row>
    <row r="25" spans="1:133" s="18" customFormat="1" x14ac:dyDescent="0.2">
      <c r="A25" s="2"/>
      <c r="B25" s="43"/>
      <c r="C25" s="76"/>
      <c r="D25" s="44" t="s">
        <v>81</v>
      </c>
      <c r="E25" s="45"/>
      <c r="F25" s="45"/>
      <c r="G25" s="45" t="s">
        <v>58</v>
      </c>
      <c r="H25" s="45"/>
      <c r="I25" s="44"/>
      <c r="J25" s="47" t="s">
        <v>58</v>
      </c>
      <c r="K25" s="44"/>
      <c r="L25" s="44" t="s">
        <v>76</v>
      </c>
      <c r="M25" s="47"/>
      <c r="N25" s="48"/>
      <c r="O25" s="48" t="s">
        <v>77</v>
      </c>
      <c r="P25" s="48" t="s">
        <v>78</v>
      </c>
      <c r="Q25" s="44"/>
      <c r="R25" s="44"/>
      <c r="S25" s="148"/>
      <c r="T25" s="44" t="s">
        <v>58</v>
      </c>
      <c r="U25" s="44" t="s">
        <v>54</v>
      </c>
      <c r="V25" s="44" t="s">
        <v>79</v>
      </c>
      <c r="W25" s="49" t="s">
        <v>58</v>
      </c>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row>
    <row r="26" spans="1:133" s="18" customFormat="1" x14ac:dyDescent="0.2">
      <c r="A26" s="2"/>
      <c r="B26" s="43"/>
      <c r="C26" s="76"/>
      <c r="D26" s="44" t="s">
        <v>82</v>
      </c>
      <c r="E26" s="45"/>
      <c r="F26" s="45"/>
      <c r="G26" s="45" t="s">
        <v>58</v>
      </c>
      <c r="H26" s="45"/>
      <c r="I26" s="44"/>
      <c r="J26" s="47" t="s">
        <v>58</v>
      </c>
      <c r="K26" s="44"/>
      <c r="L26" s="44" t="s">
        <v>76</v>
      </c>
      <c r="M26" s="47"/>
      <c r="N26" s="48"/>
      <c r="O26" s="48" t="s">
        <v>83</v>
      </c>
      <c r="P26" s="48" t="s">
        <v>78</v>
      </c>
      <c r="Q26" s="44"/>
      <c r="R26" s="44"/>
      <c r="S26" s="148"/>
      <c r="T26" s="44" t="s">
        <v>58</v>
      </c>
      <c r="U26" s="44" t="s">
        <v>54</v>
      </c>
      <c r="V26" s="44" t="s">
        <v>79</v>
      </c>
      <c r="W26" s="49" t="s">
        <v>58</v>
      </c>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row>
    <row r="27" spans="1:133" s="18" customFormat="1" x14ac:dyDescent="0.2">
      <c r="A27" s="2"/>
      <c r="B27" s="43"/>
      <c r="C27" s="76"/>
      <c r="D27" s="44" t="s">
        <v>84</v>
      </c>
      <c r="E27" s="45"/>
      <c r="F27" s="45"/>
      <c r="G27" s="45" t="s">
        <v>58</v>
      </c>
      <c r="H27" s="45"/>
      <c r="I27" s="44"/>
      <c r="J27" s="47" t="s">
        <v>58</v>
      </c>
      <c r="K27" s="44"/>
      <c r="L27" s="44" t="s">
        <v>76</v>
      </c>
      <c r="M27" s="47"/>
      <c r="N27" s="48"/>
      <c r="O27" s="48" t="s">
        <v>77</v>
      </c>
      <c r="P27" s="48" t="s">
        <v>78</v>
      </c>
      <c r="Q27" s="44"/>
      <c r="R27" s="44"/>
      <c r="S27" s="148"/>
      <c r="T27" s="44" t="s">
        <v>58</v>
      </c>
      <c r="U27" s="44" t="s">
        <v>54</v>
      </c>
      <c r="V27" s="44" t="s">
        <v>79</v>
      </c>
      <c r="W27" s="49" t="s">
        <v>58</v>
      </c>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row>
    <row r="28" spans="1:133" s="18" customFormat="1" x14ac:dyDescent="0.2">
      <c r="A28" s="2"/>
      <c r="B28" s="43"/>
      <c r="C28" s="76"/>
      <c r="D28" s="44" t="s">
        <v>85</v>
      </c>
      <c r="E28" s="45"/>
      <c r="F28" s="45"/>
      <c r="G28" s="45" t="s">
        <v>58</v>
      </c>
      <c r="H28" s="45"/>
      <c r="I28" s="44"/>
      <c r="J28" s="47" t="s">
        <v>58</v>
      </c>
      <c r="K28" s="44"/>
      <c r="L28" s="44" t="s">
        <v>76</v>
      </c>
      <c r="M28" s="47"/>
      <c r="N28" s="48"/>
      <c r="O28" s="48" t="s">
        <v>86</v>
      </c>
      <c r="P28" s="48" t="s">
        <v>78</v>
      </c>
      <c r="Q28" s="44"/>
      <c r="R28" s="44"/>
      <c r="S28" s="148"/>
      <c r="T28" s="44" t="s">
        <v>58</v>
      </c>
      <c r="U28" s="44" t="s">
        <v>54</v>
      </c>
      <c r="V28" s="44" t="s">
        <v>79</v>
      </c>
      <c r="W28" s="49" t="s">
        <v>58</v>
      </c>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row>
    <row r="29" spans="1:133" s="18" customFormat="1" x14ac:dyDescent="0.2">
      <c r="A29" s="2"/>
      <c r="B29" s="43"/>
      <c r="C29" s="76"/>
      <c r="D29" s="44" t="s">
        <v>87</v>
      </c>
      <c r="E29" s="45"/>
      <c r="F29" s="45"/>
      <c r="G29" s="45" t="s">
        <v>58</v>
      </c>
      <c r="H29" s="45"/>
      <c r="I29" s="44"/>
      <c r="J29" s="47" t="s">
        <v>58</v>
      </c>
      <c r="K29" s="44"/>
      <c r="L29" s="44" t="s">
        <v>76</v>
      </c>
      <c r="M29" s="47"/>
      <c r="N29" s="48"/>
      <c r="O29" s="48" t="s">
        <v>86</v>
      </c>
      <c r="P29" s="48" t="s">
        <v>78</v>
      </c>
      <c r="Q29" s="44"/>
      <c r="R29" s="44"/>
      <c r="S29" s="148"/>
      <c r="T29" s="44" t="s">
        <v>58</v>
      </c>
      <c r="U29" s="44" t="s">
        <v>54</v>
      </c>
      <c r="V29" s="44" t="s">
        <v>79</v>
      </c>
      <c r="W29" s="49" t="s">
        <v>58</v>
      </c>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row>
    <row r="30" spans="1:133" s="18" customFormat="1" x14ac:dyDescent="0.2">
      <c r="A30" s="2"/>
      <c r="B30" s="43"/>
      <c r="C30" s="76"/>
      <c r="D30" s="44" t="s">
        <v>88</v>
      </c>
      <c r="E30" s="45"/>
      <c r="F30" s="45"/>
      <c r="G30" s="45" t="s">
        <v>89</v>
      </c>
      <c r="H30" s="45"/>
      <c r="I30" s="44"/>
      <c r="J30" s="47" t="s">
        <v>58</v>
      </c>
      <c r="K30" s="44"/>
      <c r="L30" s="44" t="s">
        <v>76</v>
      </c>
      <c r="M30" s="47"/>
      <c r="N30" s="48"/>
      <c r="O30" s="48" t="s">
        <v>90</v>
      </c>
      <c r="P30" s="48" t="s">
        <v>78</v>
      </c>
      <c r="Q30" s="44"/>
      <c r="R30" s="44"/>
      <c r="S30" s="148"/>
      <c r="T30" s="44" t="s">
        <v>58</v>
      </c>
      <c r="U30" s="44" t="s">
        <v>54</v>
      </c>
      <c r="V30" s="44" t="s">
        <v>91</v>
      </c>
      <c r="W30" s="49" t="s">
        <v>92</v>
      </c>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row>
    <row r="31" spans="1:133" ht="15" customHeight="1" x14ac:dyDescent="0.2">
      <c r="B31" s="43"/>
      <c r="C31" s="76"/>
      <c r="D31" s="44" t="s">
        <v>93</v>
      </c>
      <c r="E31" s="45"/>
      <c r="F31" s="45"/>
      <c r="G31" s="45" t="s">
        <v>45</v>
      </c>
      <c r="H31" s="45"/>
      <c r="I31" s="44"/>
      <c r="J31" s="47" t="s">
        <v>58</v>
      </c>
      <c r="K31" s="44"/>
      <c r="L31" s="44" t="s">
        <v>76</v>
      </c>
      <c r="M31" s="47"/>
      <c r="N31" s="48"/>
      <c r="O31" s="48" t="s">
        <v>90</v>
      </c>
      <c r="P31" s="48" t="s">
        <v>78</v>
      </c>
      <c r="Q31" s="44"/>
      <c r="R31" s="44"/>
      <c r="S31" s="148"/>
      <c r="T31" s="44" t="s">
        <v>58</v>
      </c>
      <c r="U31" s="44" t="s">
        <v>54</v>
      </c>
      <c r="V31" s="44" t="s">
        <v>91</v>
      </c>
      <c r="W31" s="49" t="s">
        <v>94</v>
      </c>
    </row>
    <row r="32" spans="1:133" x14ac:dyDescent="0.2">
      <c r="B32" s="43"/>
      <c r="C32" s="76"/>
      <c r="D32" s="44" t="s">
        <v>95</v>
      </c>
      <c r="E32" s="45"/>
      <c r="F32" s="45"/>
      <c r="G32" s="45" t="s">
        <v>58</v>
      </c>
      <c r="H32" s="45"/>
      <c r="I32" s="44"/>
      <c r="J32" s="47" t="s">
        <v>58</v>
      </c>
      <c r="K32" s="44"/>
      <c r="L32" s="44" t="s">
        <v>76</v>
      </c>
      <c r="M32" s="47"/>
      <c r="N32" s="48"/>
      <c r="O32" s="48" t="s">
        <v>96</v>
      </c>
      <c r="P32" s="48" t="s">
        <v>78</v>
      </c>
      <c r="Q32" s="44"/>
      <c r="R32" s="44"/>
      <c r="S32" s="148"/>
      <c r="T32" s="44" t="s">
        <v>58</v>
      </c>
      <c r="U32" s="44" t="s">
        <v>54</v>
      </c>
      <c r="V32" s="44" t="s">
        <v>91</v>
      </c>
      <c r="W32" s="49" t="s">
        <v>58</v>
      </c>
    </row>
    <row r="33" spans="2:23" ht="12.75" customHeight="1" x14ac:dyDescent="0.2">
      <c r="B33" s="43"/>
      <c r="C33" s="76"/>
      <c r="D33" s="44" t="s">
        <v>97</v>
      </c>
      <c r="E33" s="45"/>
      <c r="F33" s="45"/>
      <c r="G33" s="45">
        <v>42370</v>
      </c>
      <c r="H33" s="45"/>
      <c r="I33" s="44"/>
      <c r="J33" s="47" t="s">
        <v>58</v>
      </c>
      <c r="K33" s="44"/>
      <c r="L33" s="44" t="s">
        <v>76</v>
      </c>
      <c r="M33" s="47"/>
      <c r="N33" s="48"/>
      <c r="O33" s="48" t="s">
        <v>98</v>
      </c>
      <c r="P33" s="48" t="s">
        <v>78</v>
      </c>
      <c r="Q33" s="44"/>
      <c r="R33" s="44"/>
      <c r="S33" s="148"/>
      <c r="T33" s="44" t="s">
        <v>58</v>
      </c>
      <c r="U33" s="44" t="s">
        <v>54</v>
      </c>
      <c r="V33" s="44" t="s">
        <v>91</v>
      </c>
      <c r="W33" s="49"/>
    </row>
    <row r="34" spans="2:23" x14ac:dyDescent="0.2">
      <c r="B34" s="43"/>
      <c r="C34" s="76"/>
      <c r="D34" s="44" t="s">
        <v>99</v>
      </c>
      <c r="E34" s="45"/>
      <c r="F34" s="45"/>
      <c r="G34" s="45" t="s">
        <v>58</v>
      </c>
      <c r="H34" s="45"/>
      <c r="I34" s="44"/>
      <c r="J34" s="47" t="s">
        <v>58</v>
      </c>
      <c r="K34" s="44"/>
      <c r="L34" s="44" t="s">
        <v>76</v>
      </c>
      <c r="M34" s="47"/>
      <c r="N34" s="48"/>
      <c r="O34" s="48" t="s">
        <v>98</v>
      </c>
      <c r="P34" s="48" t="s">
        <v>78</v>
      </c>
      <c r="Q34" s="44"/>
      <c r="R34" s="44"/>
      <c r="S34" s="148"/>
      <c r="T34" s="44" t="s">
        <v>58</v>
      </c>
      <c r="U34" s="44" t="s">
        <v>54</v>
      </c>
      <c r="V34" s="44" t="s">
        <v>91</v>
      </c>
      <c r="W34" s="49"/>
    </row>
    <row r="35" spans="2:23" ht="13.5" thickBot="1" x14ac:dyDescent="0.25">
      <c r="B35" s="50"/>
      <c r="C35" s="77"/>
      <c r="D35" s="51" t="s">
        <v>100</v>
      </c>
      <c r="E35" s="52"/>
      <c r="F35" s="52"/>
      <c r="G35" s="52" t="s">
        <v>58</v>
      </c>
      <c r="H35" s="52"/>
      <c r="I35" s="51"/>
      <c r="J35" s="53" t="s">
        <v>58</v>
      </c>
      <c r="K35" s="51"/>
      <c r="L35" s="51" t="s">
        <v>76</v>
      </c>
      <c r="M35" s="53"/>
      <c r="N35" s="54"/>
      <c r="O35" s="54" t="s">
        <v>101</v>
      </c>
      <c r="P35" s="54" t="s">
        <v>78</v>
      </c>
      <c r="Q35" s="51"/>
      <c r="R35" s="51"/>
      <c r="S35" s="149"/>
      <c r="T35" s="51" t="s">
        <v>58</v>
      </c>
      <c r="U35" s="51" t="s">
        <v>54</v>
      </c>
      <c r="V35" s="51" t="s">
        <v>91</v>
      </c>
      <c r="W35" s="55"/>
    </row>
    <row r="36" spans="2:23" x14ac:dyDescent="0.2">
      <c r="B36" s="31" t="s">
        <v>43</v>
      </c>
      <c r="C36" s="74" t="s">
        <v>114</v>
      </c>
      <c r="D36" s="32" t="s">
        <v>44</v>
      </c>
      <c r="E36" s="33">
        <v>43077</v>
      </c>
      <c r="F36" s="33">
        <v>44459</v>
      </c>
      <c r="G36" s="33" t="s">
        <v>103</v>
      </c>
      <c r="H36" s="33">
        <v>48579</v>
      </c>
      <c r="I36" s="32" t="s">
        <v>46</v>
      </c>
      <c r="J36" s="56">
        <v>35000</v>
      </c>
      <c r="K36" s="32" t="s">
        <v>48</v>
      </c>
      <c r="L36" s="32" t="s">
        <v>49</v>
      </c>
      <c r="M36" s="34">
        <f>264.7/365</f>
        <v>0.72520547945205471</v>
      </c>
      <c r="N36" s="35" t="s">
        <v>50</v>
      </c>
      <c r="O36" s="57"/>
      <c r="P36" s="35"/>
      <c r="Q36" s="32" t="s">
        <v>104</v>
      </c>
      <c r="R36" s="143" t="s">
        <v>105</v>
      </c>
      <c r="S36" s="32"/>
      <c r="T36" s="32" t="s">
        <v>53</v>
      </c>
      <c r="U36" s="32" t="s">
        <v>160</v>
      </c>
      <c r="V36" s="32" t="s">
        <v>55</v>
      </c>
      <c r="W36" s="58" t="s">
        <v>106</v>
      </c>
    </row>
    <row r="37" spans="2:23" x14ac:dyDescent="0.2">
      <c r="B37" s="20"/>
      <c r="C37" s="75"/>
      <c r="D37" s="15" t="s">
        <v>60</v>
      </c>
      <c r="E37" s="37"/>
      <c r="F37" s="37"/>
      <c r="G37" s="37" t="s">
        <v>58</v>
      </c>
      <c r="H37" s="37"/>
      <c r="I37" s="15"/>
      <c r="J37" s="16">
        <v>35000</v>
      </c>
      <c r="K37" s="15" t="s">
        <v>48</v>
      </c>
      <c r="L37" s="15" t="s">
        <v>49</v>
      </c>
      <c r="M37" s="16">
        <v>0</v>
      </c>
      <c r="N37" s="39" t="s">
        <v>50</v>
      </c>
      <c r="O37" s="19"/>
      <c r="P37" s="39"/>
      <c r="Q37" s="15"/>
      <c r="R37" s="144"/>
      <c r="S37" s="15"/>
      <c r="T37" s="15" t="s">
        <v>58</v>
      </c>
      <c r="U37" s="15" t="s">
        <v>160</v>
      </c>
      <c r="V37" s="59" t="s">
        <v>55</v>
      </c>
      <c r="W37" s="60" t="s">
        <v>58</v>
      </c>
    </row>
    <row r="38" spans="2:23" ht="12.75" customHeight="1" x14ac:dyDescent="0.2">
      <c r="B38" s="20"/>
      <c r="C38" s="75"/>
      <c r="D38" s="15" t="s">
        <v>61</v>
      </c>
      <c r="E38" s="37"/>
      <c r="F38" s="37"/>
      <c r="G38" s="37" t="s">
        <v>45</v>
      </c>
      <c r="H38" s="37"/>
      <c r="I38" s="15"/>
      <c r="J38" s="16">
        <v>8750</v>
      </c>
      <c r="K38" s="15" t="s">
        <v>48</v>
      </c>
      <c r="L38" s="15" t="s">
        <v>49</v>
      </c>
      <c r="M38" s="16">
        <v>0</v>
      </c>
      <c r="N38" s="39" t="s">
        <v>50</v>
      </c>
      <c r="O38" s="19"/>
      <c r="P38" s="39"/>
      <c r="Q38" s="15"/>
      <c r="R38" s="144"/>
      <c r="S38" s="15"/>
      <c r="T38" s="15" t="s">
        <v>58</v>
      </c>
      <c r="U38" s="15" t="s">
        <v>160</v>
      </c>
      <c r="V38" s="59" t="s">
        <v>55</v>
      </c>
      <c r="W38" s="60" t="s">
        <v>107</v>
      </c>
    </row>
    <row r="39" spans="2:23" x14ac:dyDescent="0.2">
      <c r="B39" s="20"/>
      <c r="C39" s="75"/>
      <c r="D39" s="15" t="s">
        <v>63</v>
      </c>
      <c r="E39" s="37"/>
      <c r="F39" s="37"/>
      <c r="G39" s="61" t="s">
        <v>58</v>
      </c>
      <c r="H39" s="37"/>
      <c r="I39" s="15"/>
      <c r="J39" s="16">
        <v>8750</v>
      </c>
      <c r="K39" s="15" t="s">
        <v>48</v>
      </c>
      <c r="L39" s="15" t="s">
        <v>49</v>
      </c>
      <c r="M39" s="16">
        <v>0</v>
      </c>
      <c r="N39" s="39" t="s">
        <v>50</v>
      </c>
      <c r="O39" s="19"/>
      <c r="P39" s="39"/>
      <c r="Q39" s="15"/>
      <c r="R39" s="144"/>
      <c r="S39" s="15"/>
      <c r="T39" s="15" t="s">
        <v>58</v>
      </c>
      <c r="U39" s="15" t="s">
        <v>160</v>
      </c>
      <c r="V39" s="59" t="s">
        <v>55</v>
      </c>
      <c r="W39" s="60" t="s">
        <v>58</v>
      </c>
    </row>
    <row r="40" spans="2:23" x14ac:dyDescent="0.2">
      <c r="B40" s="20"/>
      <c r="C40" s="75"/>
      <c r="D40" s="15" t="s">
        <v>71</v>
      </c>
      <c r="E40" s="37"/>
      <c r="F40" s="62"/>
      <c r="G40" s="37" t="s">
        <v>108</v>
      </c>
      <c r="H40" s="37"/>
      <c r="I40" s="15"/>
      <c r="J40" s="16">
        <v>1400000</v>
      </c>
      <c r="K40" s="15" t="s">
        <v>73</v>
      </c>
      <c r="L40" s="15" t="s">
        <v>49</v>
      </c>
      <c r="M40" s="16">
        <v>0</v>
      </c>
      <c r="N40" s="39" t="s">
        <v>50</v>
      </c>
      <c r="O40" s="19"/>
      <c r="P40" s="39"/>
      <c r="Q40" s="15"/>
      <c r="R40" s="144"/>
      <c r="S40" s="63"/>
      <c r="T40" s="15" t="s">
        <v>58</v>
      </c>
      <c r="U40" s="15" t="s">
        <v>160</v>
      </c>
      <c r="V40" s="59" t="s">
        <v>55</v>
      </c>
      <c r="W40" s="60" t="s">
        <v>109</v>
      </c>
    </row>
    <row r="41" spans="2:23" x14ac:dyDescent="0.2">
      <c r="B41" s="20"/>
      <c r="C41" s="75"/>
      <c r="D41" s="15" t="s">
        <v>110</v>
      </c>
      <c r="E41" s="37"/>
      <c r="F41" s="62"/>
      <c r="G41" s="37" t="s">
        <v>103</v>
      </c>
      <c r="H41" s="64"/>
      <c r="I41" s="15"/>
      <c r="J41" s="16">
        <v>17500</v>
      </c>
      <c r="K41" s="15" t="s">
        <v>48</v>
      </c>
      <c r="L41" s="15" t="s">
        <v>49</v>
      </c>
      <c r="M41" s="17">
        <f>25/365</f>
        <v>6.8493150684931503E-2</v>
      </c>
      <c r="N41" s="39" t="s">
        <v>50</v>
      </c>
      <c r="O41" s="19"/>
      <c r="P41" s="39"/>
      <c r="Q41" s="15" t="s">
        <v>111</v>
      </c>
      <c r="R41" s="145"/>
      <c r="S41" s="63"/>
      <c r="T41" s="15" t="s">
        <v>58</v>
      </c>
      <c r="U41" s="15" t="s">
        <v>160</v>
      </c>
      <c r="V41" s="59" t="s">
        <v>55</v>
      </c>
      <c r="W41" s="60" t="s">
        <v>106</v>
      </c>
    </row>
    <row r="42" spans="2:23" x14ac:dyDescent="0.2">
      <c r="B42" s="43"/>
      <c r="C42" s="76"/>
      <c r="D42" s="44" t="s">
        <v>74</v>
      </c>
      <c r="E42" s="45"/>
      <c r="F42" s="45"/>
      <c r="G42" s="45">
        <v>43101</v>
      </c>
      <c r="H42" s="45"/>
      <c r="I42" s="44"/>
      <c r="J42" s="47" t="s">
        <v>75</v>
      </c>
      <c r="K42" s="44"/>
      <c r="L42" s="44" t="s">
        <v>76</v>
      </c>
      <c r="M42" s="44"/>
      <c r="N42" s="48"/>
      <c r="O42" s="65">
        <v>7.9000000000000001E-2</v>
      </c>
      <c r="P42" s="48" t="s">
        <v>78</v>
      </c>
      <c r="Q42" s="44"/>
      <c r="R42" s="66"/>
      <c r="S42" s="147" t="s">
        <v>105</v>
      </c>
      <c r="T42" s="44" t="s">
        <v>58</v>
      </c>
      <c r="U42" s="44" t="s">
        <v>160</v>
      </c>
      <c r="V42" s="67" t="s">
        <v>79</v>
      </c>
      <c r="W42" s="68" t="s">
        <v>80</v>
      </c>
    </row>
    <row r="43" spans="2:23" x14ac:dyDescent="0.2">
      <c r="B43" s="43"/>
      <c r="C43" s="76"/>
      <c r="D43" s="44" t="s">
        <v>81</v>
      </c>
      <c r="E43" s="45"/>
      <c r="F43" s="45"/>
      <c r="G43" s="45" t="s">
        <v>58</v>
      </c>
      <c r="H43" s="45"/>
      <c r="I43" s="44"/>
      <c r="J43" s="47" t="s">
        <v>58</v>
      </c>
      <c r="K43" s="44"/>
      <c r="L43" s="44" t="s">
        <v>76</v>
      </c>
      <c r="M43" s="44"/>
      <c r="N43" s="48"/>
      <c r="O43" s="65">
        <v>7.9000000000000001E-2</v>
      </c>
      <c r="P43" s="48" t="s">
        <v>78</v>
      </c>
      <c r="Q43" s="44"/>
      <c r="R43" s="69"/>
      <c r="S43" s="148"/>
      <c r="T43" s="44" t="s">
        <v>58</v>
      </c>
      <c r="U43" s="44" t="s">
        <v>160</v>
      </c>
      <c r="V43" s="67" t="s">
        <v>79</v>
      </c>
      <c r="W43" s="68" t="s">
        <v>58</v>
      </c>
    </row>
    <row r="44" spans="2:23" ht="12.75" customHeight="1" x14ac:dyDescent="0.2">
      <c r="B44" s="43"/>
      <c r="C44" s="76"/>
      <c r="D44" s="44" t="s">
        <v>82</v>
      </c>
      <c r="E44" s="45"/>
      <c r="F44" s="45"/>
      <c r="G44" s="45" t="s">
        <v>58</v>
      </c>
      <c r="H44" s="45"/>
      <c r="I44" s="45"/>
      <c r="J44" s="47" t="s">
        <v>58</v>
      </c>
      <c r="K44" s="44"/>
      <c r="L44" s="44" t="s">
        <v>76</v>
      </c>
      <c r="M44" s="44"/>
      <c r="N44" s="48"/>
      <c r="O44" s="65">
        <v>3.95E-2</v>
      </c>
      <c r="P44" s="48" t="s">
        <v>78</v>
      </c>
      <c r="Q44" s="44"/>
      <c r="R44" s="69"/>
      <c r="S44" s="148"/>
      <c r="T44" s="44" t="s">
        <v>58</v>
      </c>
      <c r="U44" s="44" t="s">
        <v>160</v>
      </c>
      <c r="V44" s="44" t="s">
        <v>79</v>
      </c>
      <c r="W44" s="70" t="s">
        <v>58</v>
      </c>
    </row>
    <row r="45" spans="2:23" x14ac:dyDescent="0.2">
      <c r="B45" s="43"/>
      <c r="C45" s="76"/>
      <c r="D45" s="44" t="s">
        <v>84</v>
      </c>
      <c r="E45" s="45"/>
      <c r="F45" s="45"/>
      <c r="G45" s="45" t="s">
        <v>58</v>
      </c>
      <c r="H45" s="45"/>
      <c r="I45" s="45"/>
      <c r="J45" s="47" t="s">
        <v>58</v>
      </c>
      <c r="K45" s="44"/>
      <c r="L45" s="44" t="s">
        <v>76</v>
      </c>
      <c r="M45" s="44"/>
      <c r="N45" s="48"/>
      <c r="O45" s="65">
        <v>7.9000000000000001E-2</v>
      </c>
      <c r="P45" s="48" t="s">
        <v>78</v>
      </c>
      <c r="Q45" s="44"/>
      <c r="R45" s="69"/>
      <c r="S45" s="148"/>
      <c r="T45" s="44" t="s">
        <v>58</v>
      </c>
      <c r="U45" s="44" t="s">
        <v>160</v>
      </c>
      <c r="V45" s="44" t="s">
        <v>79</v>
      </c>
      <c r="W45" s="49" t="s">
        <v>58</v>
      </c>
    </row>
    <row r="46" spans="2:23" ht="38.25" x14ac:dyDescent="0.2">
      <c r="B46" s="43"/>
      <c r="C46" s="76"/>
      <c r="D46" s="44" t="s">
        <v>88</v>
      </c>
      <c r="E46" s="45"/>
      <c r="F46" s="45"/>
      <c r="G46" s="45" t="s">
        <v>108</v>
      </c>
      <c r="H46" s="45"/>
      <c r="I46" s="44"/>
      <c r="J46" s="47" t="s">
        <v>58</v>
      </c>
      <c r="K46" s="44"/>
      <c r="L46" s="44" t="s">
        <v>76</v>
      </c>
      <c r="M46" s="44"/>
      <c r="N46" s="48"/>
      <c r="O46" s="65" t="s">
        <v>112</v>
      </c>
      <c r="P46" s="48" t="s">
        <v>78</v>
      </c>
      <c r="Q46" s="44"/>
      <c r="R46" s="69"/>
      <c r="S46" s="148"/>
      <c r="T46" s="44" t="s">
        <v>58</v>
      </c>
      <c r="U46" s="44" t="s">
        <v>160</v>
      </c>
      <c r="V46" s="44" t="s">
        <v>91</v>
      </c>
      <c r="W46" s="71" t="s">
        <v>113</v>
      </c>
    </row>
    <row r="47" spans="2:23" ht="12.75" customHeight="1" x14ac:dyDescent="0.2">
      <c r="B47" s="43"/>
      <c r="C47" s="76"/>
      <c r="D47" s="44" t="s">
        <v>93</v>
      </c>
      <c r="E47" s="45"/>
      <c r="F47" s="45"/>
      <c r="G47" s="46">
        <v>43101</v>
      </c>
      <c r="H47" s="45"/>
      <c r="I47" s="45"/>
      <c r="J47" s="44" t="s">
        <v>58</v>
      </c>
      <c r="K47" s="44"/>
      <c r="L47" s="44" t="s">
        <v>76</v>
      </c>
      <c r="M47" s="44"/>
      <c r="N47" s="48"/>
      <c r="O47" s="65">
        <v>0.9</v>
      </c>
      <c r="P47" s="48" t="s">
        <v>78</v>
      </c>
      <c r="Q47" s="44"/>
      <c r="R47" s="69"/>
      <c r="S47" s="148"/>
      <c r="T47" s="44" t="s">
        <v>58</v>
      </c>
      <c r="U47" s="44" t="s">
        <v>160</v>
      </c>
      <c r="V47" s="44" t="s">
        <v>91</v>
      </c>
      <c r="W47" s="49"/>
    </row>
    <row r="48" spans="2:23" ht="15" customHeight="1" x14ac:dyDescent="0.2">
      <c r="B48" s="43"/>
      <c r="C48" s="76"/>
      <c r="D48" s="44" t="s">
        <v>95</v>
      </c>
      <c r="E48" s="45"/>
      <c r="F48" s="45"/>
      <c r="G48" s="45">
        <v>43831</v>
      </c>
      <c r="H48" s="45"/>
      <c r="I48" s="45"/>
      <c r="J48" s="44" t="s">
        <v>58</v>
      </c>
      <c r="K48" s="44"/>
      <c r="L48" s="44" t="s">
        <v>76</v>
      </c>
      <c r="M48" s="44"/>
      <c r="N48" s="48"/>
      <c r="O48" s="65">
        <v>0.9</v>
      </c>
      <c r="P48" s="48" t="s">
        <v>78</v>
      </c>
      <c r="Q48" s="44"/>
      <c r="R48" s="69"/>
      <c r="S48" s="148"/>
      <c r="T48" s="44" t="s">
        <v>58</v>
      </c>
      <c r="U48" s="44" t="s">
        <v>160</v>
      </c>
      <c r="V48" s="44" t="s">
        <v>91</v>
      </c>
      <c r="W48" s="49"/>
    </row>
    <row r="49" spans="2:23" ht="15.75" customHeight="1" x14ac:dyDescent="0.2">
      <c r="B49" s="43"/>
      <c r="C49" s="76"/>
      <c r="D49" s="44" t="s">
        <v>97</v>
      </c>
      <c r="E49" s="45"/>
      <c r="F49" s="45"/>
      <c r="G49" s="45" t="s">
        <v>58</v>
      </c>
      <c r="H49" s="45"/>
      <c r="I49" s="45"/>
      <c r="J49" s="44" t="s">
        <v>58</v>
      </c>
      <c r="K49" s="44"/>
      <c r="L49" s="44" t="s">
        <v>76</v>
      </c>
      <c r="M49" s="44"/>
      <c r="N49" s="48"/>
      <c r="O49" s="65">
        <v>3.6</v>
      </c>
      <c r="P49" s="48" t="s">
        <v>78</v>
      </c>
      <c r="Q49" s="44"/>
      <c r="R49" s="69"/>
      <c r="S49" s="148"/>
      <c r="T49" s="44" t="s">
        <v>58</v>
      </c>
      <c r="U49" s="44" t="s">
        <v>160</v>
      </c>
      <c r="V49" s="44" t="s">
        <v>91</v>
      </c>
      <c r="W49" s="49"/>
    </row>
    <row r="50" spans="2:23" ht="15" customHeight="1" x14ac:dyDescent="0.2">
      <c r="B50" s="43"/>
      <c r="C50" s="76"/>
      <c r="D50" s="44" t="s">
        <v>99</v>
      </c>
      <c r="E50" s="45"/>
      <c r="F50" s="45"/>
      <c r="G50" s="45" t="s">
        <v>58</v>
      </c>
      <c r="H50" s="45"/>
      <c r="I50" s="45"/>
      <c r="J50" s="44" t="s">
        <v>58</v>
      </c>
      <c r="K50" s="44"/>
      <c r="L50" s="44" t="s">
        <v>76</v>
      </c>
      <c r="M50" s="44"/>
      <c r="N50" s="48"/>
      <c r="O50" s="65">
        <v>10</v>
      </c>
      <c r="P50" s="48" t="s">
        <v>78</v>
      </c>
      <c r="Q50" s="44"/>
      <c r="R50" s="69"/>
      <c r="S50" s="148"/>
      <c r="T50" s="44" t="s">
        <v>58</v>
      </c>
      <c r="U50" s="44" t="s">
        <v>160</v>
      </c>
      <c r="V50" s="44" t="s">
        <v>91</v>
      </c>
      <c r="W50" s="49"/>
    </row>
    <row r="51" spans="2:23" ht="13.5" thickBot="1" x14ac:dyDescent="0.25">
      <c r="B51" s="50"/>
      <c r="C51" s="77"/>
      <c r="D51" s="51" t="s">
        <v>100</v>
      </c>
      <c r="E51" s="52"/>
      <c r="F51" s="52"/>
      <c r="G51" s="52" t="s">
        <v>58</v>
      </c>
      <c r="H51" s="52"/>
      <c r="I51" s="52"/>
      <c r="J51" s="51" t="s">
        <v>58</v>
      </c>
      <c r="K51" s="51"/>
      <c r="L51" s="51" t="s">
        <v>76</v>
      </c>
      <c r="M51" s="51"/>
      <c r="N51" s="54"/>
      <c r="O51" s="72">
        <v>10</v>
      </c>
      <c r="P51" s="54" t="s">
        <v>78</v>
      </c>
      <c r="Q51" s="51"/>
      <c r="R51" s="73"/>
      <c r="S51" s="149"/>
      <c r="T51" s="51" t="s">
        <v>58</v>
      </c>
      <c r="U51" s="51" t="s">
        <v>160</v>
      </c>
      <c r="V51" s="51" t="s">
        <v>91</v>
      </c>
      <c r="W51" s="55"/>
    </row>
    <row r="52" spans="2:23" ht="12.75" customHeight="1" x14ac:dyDescent="0.2">
      <c r="B52" s="31" t="s">
        <v>43</v>
      </c>
      <c r="C52" s="74" t="s">
        <v>156</v>
      </c>
      <c r="D52" s="32" t="s">
        <v>44</v>
      </c>
      <c r="E52" s="33">
        <v>42339</v>
      </c>
      <c r="F52" s="33">
        <v>44651</v>
      </c>
      <c r="G52" s="33" t="s">
        <v>141</v>
      </c>
      <c r="H52" s="33">
        <v>46022</v>
      </c>
      <c r="I52" s="32" t="s">
        <v>46</v>
      </c>
      <c r="J52" s="32" t="s">
        <v>115</v>
      </c>
      <c r="K52" s="32" t="s">
        <v>48</v>
      </c>
      <c r="L52" s="32" t="s">
        <v>49</v>
      </c>
      <c r="M52" s="34">
        <f>230/365</f>
        <v>0.63013698630136983</v>
      </c>
      <c r="N52" s="35" t="s">
        <v>50</v>
      </c>
      <c r="O52" s="35"/>
      <c r="P52" s="35"/>
      <c r="Q52" s="35" t="s">
        <v>142</v>
      </c>
      <c r="R52" s="143" t="s">
        <v>143</v>
      </c>
      <c r="S52" s="35"/>
      <c r="T52" s="32" t="s">
        <v>53</v>
      </c>
      <c r="U52" s="15" t="s">
        <v>54</v>
      </c>
      <c r="V52" s="32" t="s">
        <v>55</v>
      </c>
      <c r="W52" s="36" t="s">
        <v>144</v>
      </c>
    </row>
    <row r="53" spans="2:23" x14ac:dyDescent="0.2">
      <c r="B53" s="20"/>
      <c r="C53" s="15"/>
      <c r="D53" s="15" t="s">
        <v>60</v>
      </c>
      <c r="E53" s="37"/>
      <c r="F53" s="37"/>
      <c r="G53" s="37" t="s">
        <v>58</v>
      </c>
      <c r="H53" s="37" t="s">
        <v>58</v>
      </c>
      <c r="I53" s="15"/>
      <c r="J53" s="15" t="s">
        <v>115</v>
      </c>
      <c r="K53" s="38" t="s">
        <v>48</v>
      </c>
      <c r="L53" s="38" t="s">
        <v>49</v>
      </c>
      <c r="M53" s="16">
        <v>0</v>
      </c>
      <c r="N53" s="79" t="s">
        <v>50</v>
      </c>
      <c r="O53" s="39"/>
      <c r="P53" s="39"/>
      <c r="Q53" s="15"/>
      <c r="R53" s="144"/>
      <c r="S53" s="39"/>
      <c r="T53" s="15" t="s">
        <v>58</v>
      </c>
      <c r="U53" s="15" t="s">
        <v>54</v>
      </c>
      <c r="V53" s="15" t="s">
        <v>55</v>
      </c>
      <c r="W53" s="40" t="s">
        <v>58</v>
      </c>
    </row>
    <row r="54" spans="2:23" x14ac:dyDescent="0.2">
      <c r="B54" s="20"/>
      <c r="C54" s="15"/>
      <c r="D54" s="15" t="s">
        <v>61</v>
      </c>
      <c r="E54" s="37"/>
      <c r="F54" s="37"/>
      <c r="G54" s="37" t="s">
        <v>58</v>
      </c>
      <c r="H54" s="37" t="s">
        <v>58</v>
      </c>
      <c r="I54" s="15"/>
      <c r="J54" s="15" t="s">
        <v>118</v>
      </c>
      <c r="K54" s="38" t="s">
        <v>48</v>
      </c>
      <c r="L54" s="38" t="s">
        <v>49</v>
      </c>
      <c r="M54" s="16">
        <v>0</v>
      </c>
      <c r="N54" s="79" t="s">
        <v>50</v>
      </c>
      <c r="O54" s="39"/>
      <c r="P54" s="39"/>
      <c r="Q54" s="15"/>
      <c r="R54" s="144"/>
      <c r="S54" s="39"/>
      <c r="T54" s="15" t="s">
        <v>58</v>
      </c>
      <c r="U54" s="15" t="s">
        <v>54</v>
      </c>
      <c r="V54" s="15" t="s">
        <v>55</v>
      </c>
      <c r="W54" s="40" t="s">
        <v>58</v>
      </c>
    </row>
    <row r="55" spans="2:23" x14ac:dyDescent="0.2">
      <c r="B55" s="20"/>
      <c r="C55" s="15"/>
      <c r="D55" s="15" t="s">
        <v>63</v>
      </c>
      <c r="E55" s="37"/>
      <c r="F55" s="37"/>
      <c r="G55" s="37" t="s">
        <v>145</v>
      </c>
      <c r="H55" s="37" t="s">
        <v>58</v>
      </c>
      <c r="I55" s="15"/>
      <c r="J55" s="15" t="s">
        <v>118</v>
      </c>
      <c r="K55" s="38" t="s">
        <v>48</v>
      </c>
      <c r="L55" s="38" t="s">
        <v>49</v>
      </c>
      <c r="M55" s="16">
        <v>0</v>
      </c>
      <c r="N55" s="79" t="s">
        <v>50</v>
      </c>
      <c r="O55" s="39"/>
      <c r="P55" s="39"/>
      <c r="Q55" s="15"/>
      <c r="R55" s="144"/>
      <c r="S55" s="39"/>
      <c r="T55" s="15" t="s">
        <v>58</v>
      </c>
      <c r="U55" s="15" t="s">
        <v>54</v>
      </c>
      <c r="V55" s="15" t="s">
        <v>55</v>
      </c>
      <c r="W55" s="85" t="s">
        <v>146</v>
      </c>
    </row>
    <row r="56" spans="2:23" ht="12.75" customHeight="1" x14ac:dyDescent="0.2">
      <c r="B56" s="20"/>
      <c r="C56" s="15"/>
      <c r="D56" s="15" t="s">
        <v>64</v>
      </c>
      <c r="E56" s="37"/>
      <c r="F56" s="37"/>
      <c r="G56" s="37" t="s">
        <v>58</v>
      </c>
      <c r="H56" s="37" t="s">
        <v>58</v>
      </c>
      <c r="I56" s="15"/>
      <c r="J56" s="15" t="s">
        <v>118</v>
      </c>
      <c r="K56" s="38" t="s">
        <v>48</v>
      </c>
      <c r="L56" s="38" t="s">
        <v>49</v>
      </c>
      <c r="M56" s="16">
        <v>0</v>
      </c>
      <c r="N56" s="79" t="s">
        <v>50</v>
      </c>
      <c r="O56" s="39"/>
      <c r="P56" s="39"/>
      <c r="Q56" s="15"/>
      <c r="R56" s="144"/>
      <c r="S56" s="39"/>
      <c r="T56" s="15" t="s">
        <v>58</v>
      </c>
      <c r="U56" s="15" t="s">
        <v>54</v>
      </c>
      <c r="V56" s="15" t="s">
        <v>55</v>
      </c>
      <c r="W56" s="40" t="s">
        <v>58</v>
      </c>
    </row>
    <row r="57" spans="2:23" x14ac:dyDescent="0.2">
      <c r="B57" s="20"/>
      <c r="C57" s="15"/>
      <c r="D57" s="15" t="s">
        <v>119</v>
      </c>
      <c r="E57" s="37"/>
      <c r="F57" s="37"/>
      <c r="G57" s="37" t="s">
        <v>141</v>
      </c>
      <c r="H57" s="37" t="s">
        <v>58</v>
      </c>
      <c r="I57" s="15"/>
      <c r="J57" s="15" t="s">
        <v>120</v>
      </c>
      <c r="K57" s="38" t="s">
        <v>48</v>
      </c>
      <c r="L57" s="38" t="s">
        <v>49</v>
      </c>
      <c r="M57" s="16">
        <v>0</v>
      </c>
      <c r="N57" s="79" t="s">
        <v>50</v>
      </c>
      <c r="O57" s="39"/>
      <c r="P57" s="39"/>
      <c r="Q57" s="15"/>
      <c r="R57" s="144"/>
      <c r="S57" s="39"/>
      <c r="T57" s="15" t="s">
        <v>58</v>
      </c>
      <c r="U57" s="15" t="s">
        <v>54</v>
      </c>
      <c r="V57" s="15" t="s">
        <v>55</v>
      </c>
      <c r="W57" s="42" t="s">
        <v>147</v>
      </c>
    </row>
    <row r="58" spans="2:23" x14ac:dyDescent="0.2">
      <c r="B58" s="20"/>
      <c r="C58" s="15"/>
      <c r="D58" s="15" t="s">
        <v>121</v>
      </c>
      <c r="E58" s="37"/>
      <c r="F58" s="37"/>
      <c r="G58" s="37" t="s">
        <v>58</v>
      </c>
      <c r="H58" s="37" t="s">
        <v>58</v>
      </c>
      <c r="I58" s="15"/>
      <c r="J58" s="15" t="s">
        <v>120</v>
      </c>
      <c r="K58" s="38" t="s">
        <v>48</v>
      </c>
      <c r="L58" s="38" t="s">
        <v>49</v>
      </c>
      <c r="M58" s="16">
        <v>0</v>
      </c>
      <c r="N58" s="79" t="s">
        <v>50</v>
      </c>
      <c r="O58" s="39"/>
      <c r="P58" s="39"/>
      <c r="Q58" s="15"/>
      <c r="R58" s="144"/>
      <c r="S58" s="39"/>
      <c r="T58" s="15" t="s">
        <v>58</v>
      </c>
      <c r="U58" s="15" t="s">
        <v>54</v>
      </c>
      <c r="V58" s="15" t="s">
        <v>79</v>
      </c>
      <c r="W58" s="40" t="s">
        <v>122</v>
      </c>
    </row>
    <row r="59" spans="2:23" x14ac:dyDescent="0.2">
      <c r="B59" s="20"/>
      <c r="C59" s="15"/>
      <c r="D59" s="15" t="s">
        <v>71</v>
      </c>
      <c r="E59" s="37"/>
      <c r="F59" s="37"/>
      <c r="G59" s="37" t="s">
        <v>148</v>
      </c>
      <c r="H59" s="37" t="s">
        <v>58</v>
      </c>
      <c r="I59" s="15"/>
      <c r="J59" s="15" t="s">
        <v>123</v>
      </c>
      <c r="K59" s="15" t="s">
        <v>73</v>
      </c>
      <c r="L59" s="38" t="s">
        <v>49</v>
      </c>
      <c r="M59" s="16">
        <v>0</v>
      </c>
      <c r="N59" s="39" t="s">
        <v>50</v>
      </c>
      <c r="O59" s="39"/>
      <c r="P59" s="39"/>
      <c r="Q59" s="15"/>
      <c r="R59" s="145"/>
      <c r="S59" s="39"/>
      <c r="T59" s="15" t="s">
        <v>58</v>
      </c>
      <c r="U59" s="15" t="s">
        <v>54</v>
      </c>
      <c r="V59" s="15" t="s">
        <v>55</v>
      </c>
      <c r="W59" s="40" t="s">
        <v>149</v>
      </c>
    </row>
    <row r="60" spans="2:23" x14ac:dyDescent="0.2">
      <c r="B60" s="20"/>
      <c r="C60" s="15"/>
      <c r="D60" s="15" t="s">
        <v>57</v>
      </c>
      <c r="E60" s="37"/>
      <c r="F60" s="37"/>
      <c r="G60" s="37" t="s">
        <v>148</v>
      </c>
      <c r="H60" s="37">
        <v>47848</v>
      </c>
      <c r="I60" s="15"/>
      <c r="J60" s="15" t="s">
        <v>150</v>
      </c>
      <c r="K60" s="38" t="s">
        <v>48</v>
      </c>
      <c r="L60" s="38" t="s">
        <v>49</v>
      </c>
      <c r="M60" s="16">
        <v>0.06</v>
      </c>
      <c r="N60" s="39" t="s">
        <v>50</v>
      </c>
      <c r="O60" s="39"/>
      <c r="P60" s="39"/>
      <c r="Q60" s="15" t="s">
        <v>134</v>
      </c>
      <c r="R60" s="82" t="s">
        <v>135</v>
      </c>
      <c r="S60" s="39"/>
      <c r="T60" s="15" t="s">
        <v>58</v>
      </c>
      <c r="U60" s="15" t="s">
        <v>54</v>
      </c>
      <c r="V60" s="15" t="s">
        <v>55</v>
      </c>
      <c r="W60" s="85" t="s">
        <v>151</v>
      </c>
    </row>
    <row r="61" spans="2:23" ht="63.75" x14ac:dyDescent="0.2">
      <c r="B61" s="20"/>
      <c r="C61" s="15"/>
      <c r="D61" s="15" t="s">
        <v>124</v>
      </c>
      <c r="E61" s="37"/>
      <c r="F61" s="37"/>
      <c r="G61" s="37" t="s">
        <v>148</v>
      </c>
      <c r="H61" s="86">
        <v>46022</v>
      </c>
      <c r="I61" s="15"/>
      <c r="J61" s="15" t="s">
        <v>152</v>
      </c>
      <c r="K61" s="15" t="s">
        <v>73</v>
      </c>
      <c r="L61" s="38" t="s">
        <v>49</v>
      </c>
      <c r="M61" s="17">
        <f>230/4/365</f>
        <v>0.15753424657534246</v>
      </c>
      <c r="N61" s="39" t="s">
        <v>50</v>
      </c>
      <c r="O61" s="39"/>
      <c r="P61" s="39"/>
      <c r="Q61" s="15" t="s">
        <v>153</v>
      </c>
      <c r="R61" s="146" t="s">
        <v>143</v>
      </c>
      <c r="S61" s="39"/>
      <c r="T61" s="15" t="s">
        <v>58</v>
      </c>
      <c r="U61" s="15" t="s">
        <v>54</v>
      </c>
      <c r="V61" s="15" t="s">
        <v>55</v>
      </c>
      <c r="W61" s="41" t="s">
        <v>154</v>
      </c>
    </row>
    <row r="62" spans="2:23" x14ac:dyDescent="0.2">
      <c r="B62" s="20"/>
      <c r="C62" s="15"/>
      <c r="D62" s="15" t="s">
        <v>126</v>
      </c>
      <c r="E62" s="37"/>
      <c r="F62" s="37"/>
      <c r="G62" s="37" t="s">
        <v>58</v>
      </c>
      <c r="H62" s="37" t="s">
        <v>58</v>
      </c>
      <c r="I62" s="15"/>
      <c r="J62" s="15" t="s">
        <v>155</v>
      </c>
      <c r="K62" s="15" t="s">
        <v>48</v>
      </c>
      <c r="L62" s="38" t="s">
        <v>49</v>
      </c>
      <c r="M62" s="17">
        <f>230/4/365</f>
        <v>0.15753424657534246</v>
      </c>
      <c r="N62" s="79" t="s">
        <v>50</v>
      </c>
      <c r="O62" s="39"/>
      <c r="P62" s="39"/>
      <c r="Q62" s="15" t="s">
        <v>153</v>
      </c>
      <c r="R62" s="145"/>
      <c r="S62" s="39"/>
      <c r="T62" s="15" t="s">
        <v>58</v>
      </c>
      <c r="U62" s="15" t="s">
        <v>54</v>
      </c>
      <c r="V62" s="15" t="s">
        <v>55</v>
      </c>
      <c r="W62" s="40" t="s">
        <v>58</v>
      </c>
    </row>
    <row r="63" spans="2:23" x14ac:dyDescent="0.2">
      <c r="B63" s="20"/>
      <c r="C63" s="15"/>
      <c r="D63" s="38" t="s">
        <v>44</v>
      </c>
      <c r="E63" s="37"/>
      <c r="F63" s="37"/>
      <c r="G63" s="37">
        <v>46023</v>
      </c>
      <c r="H63" s="37">
        <v>47848</v>
      </c>
      <c r="I63" s="15"/>
      <c r="J63" s="15" t="s">
        <v>115</v>
      </c>
      <c r="K63" s="38" t="s">
        <v>48</v>
      </c>
      <c r="L63" s="38" t="s">
        <v>49</v>
      </c>
      <c r="M63" s="17">
        <v>0.76</v>
      </c>
      <c r="N63" s="79" t="s">
        <v>50</v>
      </c>
      <c r="O63" s="39"/>
      <c r="P63" s="39"/>
      <c r="Q63" s="15" t="s">
        <v>116</v>
      </c>
      <c r="R63" s="146" t="s">
        <v>117</v>
      </c>
      <c r="S63" s="80"/>
      <c r="T63" s="15" t="s">
        <v>58</v>
      </c>
      <c r="U63" s="15" t="s">
        <v>54</v>
      </c>
      <c r="V63" s="15" t="s">
        <v>55</v>
      </c>
      <c r="W63" s="40"/>
    </row>
    <row r="64" spans="2:23" x14ac:dyDescent="0.2">
      <c r="B64" s="20"/>
      <c r="C64" s="15"/>
      <c r="D64" s="15" t="s">
        <v>60</v>
      </c>
      <c r="E64" s="37"/>
      <c r="F64" s="37"/>
      <c r="G64" s="37" t="s">
        <v>58</v>
      </c>
      <c r="H64" s="37" t="s">
        <v>58</v>
      </c>
      <c r="I64" s="15"/>
      <c r="J64" s="15" t="s">
        <v>115</v>
      </c>
      <c r="K64" s="38" t="s">
        <v>48</v>
      </c>
      <c r="L64" s="38" t="s">
        <v>49</v>
      </c>
      <c r="M64" s="81">
        <v>0</v>
      </c>
      <c r="N64" s="79" t="s">
        <v>50</v>
      </c>
      <c r="O64" s="39"/>
      <c r="P64" s="39"/>
      <c r="Q64" s="15"/>
      <c r="R64" s="144"/>
      <c r="S64" s="80"/>
      <c r="T64" s="15" t="s">
        <v>58</v>
      </c>
      <c r="U64" s="15" t="s">
        <v>54</v>
      </c>
      <c r="V64" s="15" t="s">
        <v>55</v>
      </c>
      <c r="W64" s="40"/>
    </row>
    <row r="65" spans="2:23" x14ac:dyDescent="0.2">
      <c r="B65" s="20"/>
      <c r="C65" s="15"/>
      <c r="D65" s="15" t="s">
        <v>61</v>
      </c>
      <c r="E65" s="37"/>
      <c r="F65" s="37"/>
      <c r="G65" s="37" t="s">
        <v>58</v>
      </c>
      <c r="H65" s="37" t="s">
        <v>58</v>
      </c>
      <c r="I65" s="15"/>
      <c r="J65" s="15" t="s">
        <v>118</v>
      </c>
      <c r="K65" s="38" t="s">
        <v>48</v>
      </c>
      <c r="L65" s="38" t="s">
        <v>49</v>
      </c>
      <c r="M65" s="81">
        <v>0</v>
      </c>
      <c r="N65" s="79" t="s">
        <v>50</v>
      </c>
      <c r="O65" s="39"/>
      <c r="P65" s="39"/>
      <c r="Q65" s="15"/>
      <c r="R65" s="144"/>
      <c r="S65" s="80"/>
      <c r="T65" s="15" t="s">
        <v>58</v>
      </c>
      <c r="U65" s="15" t="s">
        <v>54</v>
      </c>
      <c r="V65" s="15" t="s">
        <v>55</v>
      </c>
      <c r="W65" s="40"/>
    </row>
    <row r="66" spans="2:23" ht="15" customHeight="1" x14ac:dyDescent="0.2">
      <c r="B66" s="20"/>
      <c r="C66" s="15"/>
      <c r="D66" s="15" t="s">
        <v>63</v>
      </c>
      <c r="E66" s="37"/>
      <c r="F66" s="37"/>
      <c r="G66" s="37" t="s">
        <v>58</v>
      </c>
      <c r="H66" s="37" t="s">
        <v>58</v>
      </c>
      <c r="I66" s="15"/>
      <c r="J66" s="15" t="s">
        <v>118</v>
      </c>
      <c r="K66" s="38" t="s">
        <v>48</v>
      </c>
      <c r="L66" s="38" t="s">
        <v>49</v>
      </c>
      <c r="M66" s="81">
        <v>0</v>
      </c>
      <c r="N66" s="79" t="s">
        <v>50</v>
      </c>
      <c r="O66" s="39"/>
      <c r="P66" s="39"/>
      <c r="Q66" s="15"/>
      <c r="R66" s="144"/>
      <c r="S66" s="80"/>
      <c r="T66" s="15" t="s">
        <v>58</v>
      </c>
      <c r="U66" s="15" t="s">
        <v>54</v>
      </c>
      <c r="V66" s="15" t="s">
        <v>55</v>
      </c>
      <c r="W66" s="40"/>
    </row>
    <row r="67" spans="2:23" x14ac:dyDescent="0.2">
      <c r="B67" s="20"/>
      <c r="C67" s="15"/>
      <c r="D67" s="15" t="s">
        <v>64</v>
      </c>
      <c r="E67" s="37"/>
      <c r="F67" s="37"/>
      <c r="G67" s="37" t="s">
        <v>58</v>
      </c>
      <c r="H67" s="37" t="s">
        <v>58</v>
      </c>
      <c r="I67" s="15"/>
      <c r="J67" s="15" t="s">
        <v>118</v>
      </c>
      <c r="K67" s="38" t="s">
        <v>48</v>
      </c>
      <c r="L67" s="38" t="s">
        <v>49</v>
      </c>
      <c r="M67" s="81">
        <v>0</v>
      </c>
      <c r="N67" s="79" t="s">
        <v>50</v>
      </c>
      <c r="O67" s="39"/>
      <c r="P67" s="39"/>
      <c r="Q67" s="15"/>
      <c r="R67" s="144"/>
      <c r="S67" s="80"/>
      <c r="T67" s="15" t="s">
        <v>58</v>
      </c>
      <c r="U67" s="15" t="s">
        <v>54</v>
      </c>
      <c r="V67" s="15" t="s">
        <v>55</v>
      </c>
      <c r="W67" s="40"/>
    </row>
    <row r="68" spans="2:23" ht="12.75" customHeight="1" x14ac:dyDescent="0.2">
      <c r="B68" s="20"/>
      <c r="C68" s="15"/>
      <c r="D68" s="15" t="s">
        <v>119</v>
      </c>
      <c r="E68" s="37"/>
      <c r="F68" s="37"/>
      <c r="G68" s="37" t="s">
        <v>58</v>
      </c>
      <c r="H68" s="37" t="s">
        <v>58</v>
      </c>
      <c r="I68" s="15"/>
      <c r="J68" s="15" t="s">
        <v>120</v>
      </c>
      <c r="K68" s="38" t="s">
        <v>48</v>
      </c>
      <c r="L68" s="38" t="s">
        <v>49</v>
      </c>
      <c r="M68" s="16">
        <v>0</v>
      </c>
      <c r="N68" s="79" t="s">
        <v>50</v>
      </c>
      <c r="O68" s="39"/>
      <c r="P68" s="39"/>
      <c r="Q68" s="15"/>
      <c r="R68" s="144"/>
      <c r="S68" s="80"/>
      <c r="T68" s="15" t="s">
        <v>58</v>
      </c>
      <c r="U68" s="15" t="s">
        <v>54</v>
      </c>
      <c r="V68" s="15" t="s">
        <v>55</v>
      </c>
      <c r="W68" s="40"/>
    </row>
    <row r="69" spans="2:23" x14ac:dyDescent="0.2">
      <c r="B69" s="20"/>
      <c r="C69" s="15"/>
      <c r="D69" s="15" t="s">
        <v>121</v>
      </c>
      <c r="E69" s="37"/>
      <c r="F69" s="37"/>
      <c r="G69" s="37" t="s">
        <v>58</v>
      </c>
      <c r="H69" s="37" t="s">
        <v>58</v>
      </c>
      <c r="I69" s="15"/>
      <c r="J69" s="15" t="s">
        <v>120</v>
      </c>
      <c r="K69" s="38" t="s">
        <v>48</v>
      </c>
      <c r="L69" s="38" t="s">
        <v>49</v>
      </c>
      <c r="M69" s="16">
        <v>0</v>
      </c>
      <c r="N69" s="79" t="s">
        <v>50</v>
      </c>
      <c r="O69" s="39"/>
      <c r="P69" s="39"/>
      <c r="Q69" s="15"/>
      <c r="R69" s="144"/>
      <c r="S69" s="80"/>
      <c r="T69" s="15" t="s">
        <v>58</v>
      </c>
      <c r="U69" s="15" t="s">
        <v>54</v>
      </c>
      <c r="V69" s="15" t="s">
        <v>79</v>
      </c>
      <c r="W69" s="40" t="s">
        <v>122</v>
      </c>
    </row>
    <row r="70" spans="2:23" x14ac:dyDescent="0.2">
      <c r="B70" s="20"/>
      <c r="C70" s="15"/>
      <c r="D70" s="15" t="s">
        <v>71</v>
      </c>
      <c r="E70" s="37"/>
      <c r="F70" s="37"/>
      <c r="G70" s="37" t="s">
        <v>58</v>
      </c>
      <c r="H70" s="37" t="s">
        <v>58</v>
      </c>
      <c r="I70" s="15"/>
      <c r="J70" s="15" t="s">
        <v>123</v>
      </c>
      <c r="K70" s="15" t="s">
        <v>73</v>
      </c>
      <c r="L70" s="38" t="s">
        <v>49</v>
      </c>
      <c r="M70" s="16">
        <v>0</v>
      </c>
      <c r="N70" s="79" t="s">
        <v>50</v>
      </c>
      <c r="O70" s="39"/>
      <c r="P70" s="39"/>
      <c r="Q70" s="15"/>
      <c r="R70" s="144"/>
      <c r="S70" s="80"/>
      <c r="T70" s="15" t="s">
        <v>58</v>
      </c>
      <c r="U70" s="15" t="s">
        <v>54</v>
      </c>
      <c r="V70" s="15" t="s">
        <v>55</v>
      </c>
      <c r="W70" s="40"/>
    </row>
    <row r="71" spans="2:23" x14ac:dyDescent="0.2">
      <c r="B71" s="20"/>
      <c r="C71" s="15"/>
      <c r="D71" s="15" t="s">
        <v>124</v>
      </c>
      <c r="E71" s="37"/>
      <c r="F71" s="37"/>
      <c r="G71" s="37" t="s">
        <v>58</v>
      </c>
      <c r="H71" s="37" t="s">
        <v>58</v>
      </c>
      <c r="I71" s="15"/>
      <c r="J71" s="15" t="s">
        <v>125</v>
      </c>
      <c r="K71" s="15" t="s">
        <v>73</v>
      </c>
      <c r="L71" s="38" t="s">
        <v>49</v>
      </c>
      <c r="M71" s="16">
        <v>0</v>
      </c>
      <c r="N71" s="79" t="s">
        <v>50</v>
      </c>
      <c r="O71" s="39"/>
      <c r="P71" s="39"/>
      <c r="Q71" s="15"/>
      <c r="R71" s="144"/>
      <c r="S71" s="80"/>
      <c r="T71" s="15" t="s">
        <v>58</v>
      </c>
      <c r="U71" s="15" t="s">
        <v>54</v>
      </c>
      <c r="V71" s="15" t="s">
        <v>55</v>
      </c>
      <c r="W71" s="40"/>
    </row>
    <row r="72" spans="2:23" ht="12.75" customHeight="1" x14ac:dyDescent="0.2">
      <c r="B72" s="20"/>
      <c r="C72" s="15"/>
      <c r="D72" s="15" t="s">
        <v>126</v>
      </c>
      <c r="E72" s="37"/>
      <c r="F72" s="37"/>
      <c r="G72" s="37" t="s">
        <v>58</v>
      </c>
      <c r="H72" s="37" t="s">
        <v>58</v>
      </c>
      <c r="I72" s="15"/>
      <c r="J72" s="15" t="s">
        <v>127</v>
      </c>
      <c r="K72" s="15" t="s">
        <v>48</v>
      </c>
      <c r="L72" s="38" t="s">
        <v>49</v>
      </c>
      <c r="M72" s="81">
        <v>0</v>
      </c>
      <c r="N72" s="79" t="s">
        <v>50</v>
      </c>
      <c r="O72" s="39"/>
      <c r="P72" s="39"/>
      <c r="Q72" s="15"/>
      <c r="R72" s="144"/>
      <c r="S72" s="80"/>
      <c r="T72" s="15" t="s">
        <v>58</v>
      </c>
      <c r="U72" s="15" t="s">
        <v>54</v>
      </c>
      <c r="V72" s="15" t="s">
        <v>55</v>
      </c>
      <c r="W72" s="40"/>
    </row>
    <row r="73" spans="2:23" ht="12.75" customHeight="1" x14ac:dyDescent="0.2">
      <c r="B73" s="20"/>
      <c r="C73" s="15"/>
      <c r="D73" s="38" t="s">
        <v>44</v>
      </c>
      <c r="E73" s="37"/>
      <c r="F73" s="37"/>
      <c r="G73" s="37">
        <v>47849</v>
      </c>
      <c r="H73" s="37">
        <v>49674</v>
      </c>
      <c r="I73" s="15"/>
      <c r="J73" s="38" t="s">
        <v>128</v>
      </c>
      <c r="K73" s="15" t="s">
        <v>48</v>
      </c>
      <c r="L73" s="38" t="s">
        <v>49</v>
      </c>
      <c r="M73" s="17">
        <f>278.26/365</f>
        <v>0.76235616438356157</v>
      </c>
      <c r="N73" s="79" t="s">
        <v>50</v>
      </c>
      <c r="O73" s="39"/>
      <c r="P73" s="39"/>
      <c r="Q73" s="15" t="s">
        <v>116</v>
      </c>
      <c r="R73" s="144"/>
      <c r="S73" s="80"/>
      <c r="T73" s="15" t="s">
        <v>58</v>
      </c>
      <c r="U73" s="15" t="s">
        <v>54</v>
      </c>
      <c r="V73" s="15" t="s">
        <v>55</v>
      </c>
      <c r="W73" s="40"/>
    </row>
    <row r="74" spans="2:23" x14ac:dyDescent="0.2">
      <c r="B74" s="20"/>
      <c r="C74" s="15"/>
      <c r="D74" s="15" t="s">
        <v>60</v>
      </c>
      <c r="E74" s="37"/>
      <c r="F74" s="37"/>
      <c r="G74" s="37" t="s">
        <v>58</v>
      </c>
      <c r="H74" s="37" t="s">
        <v>58</v>
      </c>
      <c r="I74" s="15"/>
      <c r="J74" s="15" t="s">
        <v>128</v>
      </c>
      <c r="K74" s="15" t="s">
        <v>48</v>
      </c>
      <c r="L74" s="38" t="s">
        <v>49</v>
      </c>
      <c r="M74" s="81">
        <v>0</v>
      </c>
      <c r="N74" s="79" t="s">
        <v>50</v>
      </c>
      <c r="O74" s="39"/>
      <c r="P74" s="39"/>
      <c r="Q74" s="15"/>
      <c r="R74" s="144"/>
      <c r="S74" s="80"/>
      <c r="T74" s="15" t="s">
        <v>58</v>
      </c>
      <c r="U74" s="15" t="s">
        <v>54</v>
      </c>
      <c r="V74" s="15" t="s">
        <v>55</v>
      </c>
      <c r="W74" s="40"/>
    </row>
    <row r="75" spans="2:23" x14ac:dyDescent="0.2">
      <c r="B75" s="20"/>
      <c r="C75" s="15"/>
      <c r="D75" s="15" t="s">
        <v>61</v>
      </c>
      <c r="E75" s="37"/>
      <c r="F75" s="37"/>
      <c r="G75" s="37" t="s">
        <v>58</v>
      </c>
      <c r="H75" s="37" t="s">
        <v>58</v>
      </c>
      <c r="I75" s="15"/>
      <c r="J75" s="15" t="s">
        <v>129</v>
      </c>
      <c r="K75" s="15" t="s">
        <v>48</v>
      </c>
      <c r="L75" s="38" t="s">
        <v>49</v>
      </c>
      <c r="M75" s="81">
        <v>0</v>
      </c>
      <c r="N75" s="79" t="s">
        <v>50</v>
      </c>
      <c r="O75" s="39"/>
      <c r="P75" s="39"/>
      <c r="Q75" s="15"/>
      <c r="R75" s="144"/>
      <c r="S75" s="80"/>
      <c r="T75" s="15" t="s">
        <v>58</v>
      </c>
      <c r="U75" s="15" t="s">
        <v>54</v>
      </c>
      <c r="V75" s="15" t="s">
        <v>55</v>
      </c>
      <c r="W75" s="40"/>
    </row>
    <row r="76" spans="2:23" x14ac:dyDescent="0.2">
      <c r="B76" s="20"/>
      <c r="C76" s="15"/>
      <c r="D76" s="15" t="s">
        <v>63</v>
      </c>
      <c r="E76" s="37"/>
      <c r="F76" s="37"/>
      <c r="G76" s="37" t="s">
        <v>58</v>
      </c>
      <c r="H76" s="37" t="s">
        <v>58</v>
      </c>
      <c r="I76" s="15"/>
      <c r="J76" s="15" t="s">
        <v>129</v>
      </c>
      <c r="K76" s="15" t="s">
        <v>48</v>
      </c>
      <c r="L76" s="38" t="s">
        <v>49</v>
      </c>
      <c r="M76" s="81">
        <v>0</v>
      </c>
      <c r="N76" s="79" t="s">
        <v>50</v>
      </c>
      <c r="O76" s="39"/>
      <c r="P76" s="39"/>
      <c r="Q76" s="15"/>
      <c r="R76" s="144"/>
      <c r="S76" s="80"/>
      <c r="T76" s="15" t="s">
        <v>58</v>
      </c>
      <c r="U76" s="15" t="s">
        <v>54</v>
      </c>
      <c r="V76" s="15" t="s">
        <v>55</v>
      </c>
      <c r="W76" s="40"/>
    </row>
    <row r="77" spans="2:23" x14ac:dyDescent="0.2">
      <c r="B77" s="20"/>
      <c r="C77" s="15"/>
      <c r="D77" s="15" t="s">
        <v>64</v>
      </c>
      <c r="E77" s="37"/>
      <c r="F77" s="37"/>
      <c r="G77" s="37" t="s">
        <v>58</v>
      </c>
      <c r="H77" s="37" t="s">
        <v>58</v>
      </c>
      <c r="I77" s="15"/>
      <c r="J77" s="15" t="s">
        <v>129</v>
      </c>
      <c r="K77" s="15" t="s">
        <v>48</v>
      </c>
      <c r="L77" s="38" t="s">
        <v>49</v>
      </c>
      <c r="M77" s="81">
        <v>0</v>
      </c>
      <c r="N77" s="79" t="s">
        <v>50</v>
      </c>
      <c r="O77" s="39"/>
      <c r="P77" s="39"/>
      <c r="Q77" s="15"/>
      <c r="R77" s="144"/>
      <c r="S77" s="80"/>
      <c r="T77" s="15" t="s">
        <v>58</v>
      </c>
      <c r="U77" s="15" t="s">
        <v>54</v>
      </c>
      <c r="V77" s="15" t="s">
        <v>55</v>
      </c>
      <c r="W77" s="40"/>
    </row>
    <row r="78" spans="2:23" x14ac:dyDescent="0.2">
      <c r="B78" s="20"/>
      <c r="C78" s="15"/>
      <c r="D78" s="15" t="s">
        <v>119</v>
      </c>
      <c r="E78" s="37"/>
      <c r="F78" s="37"/>
      <c r="G78" s="37" t="s">
        <v>58</v>
      </c>
      <c r="H78" s="37" t="s">
        <v>58</v>
      </c>
      <c r="I78" s="15"/>
      <c r="J78" s="15" t="s">
        <v>66</v>
      </c>
      <c r="K78" s="15" t="s">
        <v>48</v>
      </c>
      <c r="L78" s="38" t="s">
        <v>49</v>
      </c>
      <c r="M78" s="81">
        <v>0</v>
      </c>
      <c r="N78" s="79" t="s">
        <v>50</v>
      </c>
      <c r="O78" s="39"/>
      <c r="P78" s="39"/>
      <c r="Q78" s="15"/>
      <c r="R78" s="144"/>
      <c r="S78" s="80"/>
      <c r="T78" s="15" t="s">
        <v>58</v>
      </c>
      <c r="U78" s="15" t="s">
        <v>54</v>
      </c>
      <c r="V78" s="15" t="s">
        <v>55</v>
      </c>
      <c r="W78" s="40"/>
    </row>
    <row r="79" spans="2:23" x14ac:dyDescent="0.2">
      <c r="B79" s="20"/>
      <c r="C79" s="15"/>
      <c r="D79" s="15" t="s">
        <v>121</v>
      </c>
      <c r="E79" s="37"/>
      <c r="F79" s="37"/>
      <c r="G79" s="37" t="s">
        <v>58</v>
      </c>
      <c r="H79" s="37" t="s">
        <v>58</v>
      </c>
      <c r="I79" s="15"/>
      <c r="J79" s="15" t="s">
        <v>66</v>
      </c>
      <c r="K79" s="15" t="s">
        <v>48</v>
      </c>
      <c r="L79" s="38" t="s">
        <v>49</v>
      </c>
      <c r="M79" s="81">
        <v>0</v>
      </c>
      <c r="N79" s="79" t="s">
        <v>50</v>
      </c>
      <c r="O79" s="39"/>
      <c r="P79" s="39"/>
      <c r="Q79" s="15"/>
      <c r="R79" s="144"/>
      <c r="S79" s="80"/>
      <c r="T79" s="15" t="s">
        <v>58</v>
      </c>
      <c r="U79" s="15" t="s">
        <v>54</v>
      </c>
      <c r="V79" s="15" t="s">
        <v>79</v>
      </c>
      <c r="W79" s="40" t="s">
        <v>122</v>
      </c>
    </row>
    <row r="80" spans="2:23" x14ac:dyDescent="0.2">
      <c r="B80" s="20"/>
      <c r="C80" s="15"/>
      <c r="D80" s="15" t="s">
        <v>71</v>
      </c>
      <c r="E80" s="37"/>
      <c r="F80" s="37"/>
      <c r="G80" s="37" t="s">
        <v>58</v>
      </c>
      <c r="H80" s="37" t="s">
        <v>58</v>
      </c>
      <c r="I80" s="15"/>
      <c r="J80" s="15" t="s">
        <v>130</v>
      </c>
      <c r="K80" s="15" t="s">
        <v>73</v>
      </c>
      <c r="L80" s="38" t="s">
        <v>49</v>
      </c>
      <c r="M80" s="81">
        <v>0</v>
      </c>
      <c r="N80" s="79" t="s">
        <v>50</v>
      </c>
      <c r="O80" s="39"/>
      <c r="P80" s="39"/>
      <c r="Q80" s="15"/>
      <c r="R80" s="144"/>
      <c r="S80" s="80"/>
      <c r="T80" s="15" t="s">
        <v>58</v>
      </c>
      <c r="U80" s="15" t="s">
        <v>54</v>
      </c>
      <c r="V80" s="15" t="s">
        <v>55</v>
      </c>
      <c r="W80" s="40"/>
    </row>
    <row r="81" spans="2:23" x14ac:dyDescent="0.2">
      <c r="B81" s="20"/>
      <c r="C81" s="15"/>
      <c r="D81" s="15" t="s">
        <v>124</v>
      </c>
      <c r="E81" s="37"/>
      <c r="F81" s="37"/>
      <c r="G81" s="37" t="s">
        <v>58</v>
      </c>
      <c r="H81" s="37" t="s">
        <v>58</v>
      </c>
      <c r="I81" s="15"/>
      <c r="J81" s="15" t="s">
        <v>131</v>
      </c>
      <c r="K81" s="15" t="s">
        <v>73</v>
      </c>
      <c r="L81" s="38" t="s">
        <v>49</v>
      </c>
      <c r="M81" s="81">
        <v>0</v>
      </c>
      <c r="N81" s="79" t="s">
        <v>50</v>
      </c>
      <c r="O81" s="39"/>
      <c r="P81" s="39"/>
      <c r="Q81" s="15"/>
      <c r="R81" s="144"/>
      <c r="S81" s="80"/>
      <c r="T81" s="15" t="s">
        <v>58</v>
      </c>
      <c r="U81" s="15" t="s">
        <v>54</v>
      </c>
      <c r="V81" s="15" t="s">
        <v>55</v>
      </c>
      <c r="W81" s="40"/>
    </row>
    <row r="82" spans="2:23" ht="15" customHeight="1" x14ac:dyDescent="0.2">
      <c r="B82" s="20"/>
      <c r="C82" s="15"/>
      <c r="D82" s="15" t="s">
        <v>126</v>
      </c>
      <c r="E82" s="37"/>
      <c r="F82" s="37"/>
      <c r="G82" s="37" t="s">
        <v>58</v>
      </c>
      <c r="H82" s="37" t="s">
        <v>58</v>
      </c>
      <c r="I82" s="15"/>
      <c r="J82" s="15" t="s">
        <v>132</v>
      </c>
      <c r="K82" s="15" t="s">
        <v>48</v>
      </c>
      <c r="L82" s="38" t="s">
        <v>49</v>
      </c>
      <c r="M82" s="81">
        <v>0</v>
      </c>
      <c r="N82" s="79" t="s">
        <v>50</v>
      </c>
      <c r="O82" s="39"/>
      <c r="P82" s="39"/>
      <c r="Q82" s="15"/>
      <c r="R82" s="145"/>
      <c r="S82" s="80"/>
      <c r="T82" s="15" t="s">
        <v>58</v>
      </c>
      <c r="U82" s="15" t="s">
        <v>54</v>
      </c>
      <c r="V82" s="15" t="s">
        <v>55</v>
      </c>
      <c r="W82" s="40"/>
    </row>
    <row r="83" spans="2:23" x14ac:dyDescent="0.2">
      <c r="B83" s="20"/>
      <c r="C83" s="15"/>
      <c r="D83" s="15" t="s">
        <v>57</v>
      </c>
      <c r="E83" s="37"/>
      <c r="F83" s="37"/>
      <c r="G83" s="37" t="s">
        <v>58</v>
      </c>
      <c r="H83" s="37" t="s">
        <v>58</v>
      </c>
      <c r="I83" s="15"/>
      <c r="J83" s="15" t="s">
        <v>133</v>
      </c>
      <c r="K83" s="15" t="s">
        <v>48</v>
      </c>
      <c r="L83" s="38" t="s">
        <v>49</v>
      </c>
      <c r="M83" s="17">
        <f>22.33/365</f>
        <v>6.1178082191780815E-2</v>
      </c>
      <c r="N83" s="79" t="s">
        <v>50</v>
      </c>
      <c r="O83" s="39"/>
      <c r="P83" s="39"/>
      <c r="Q83" s="15" t="s">
        <v>134</v>
      </c>
      <c r="R83" s="82" t="s">
        <v>135</v>
      </c>
      <c r="S83" s="80"/>
      <c r="T83" s="15" t="s">
        <v>58</v>
      </c>
      <c r="U83" s="15" t="s">
        <v>54</v>
      </c>
      <c r="V83" s="15" t="s">
        <v>55</v>
      </c>
      <c r="W83" s="40"/>
    </row>
    <row r="84" spans="2:23" ht="12.75" customHeight="1" x14ac:dyDescent="0.2">
      <c r="B84" s="43"/>
      <c r="C84" s="44"/>
      <c r="D84" s="44" t="s">
        <v>74</v>
      </c>
      <c r="E84" s="45"/>
      <c r="F84" s="45"/>
      <c r="G84" s="45">
        <v>42339</v>
      </c>
      <c r="H84" s="45" t="s">
        <v>58</v>
      </c>
      <c r="I84" s="44"/>
      <c r="J84" s="47" t="s">
        <v>75</v>
      </c>
      <c r="K84" s="44"/>
      <c r="L84" s="44" t="s">
        <v>76</v>
      </c>
      <c r="M84" s="47"/>
      <c r="N84" s="48"/>
      <c r="O84" s="48" t="s">
        <v>77</v>
      </c>
      <c r="P84" s="48" t="s">
        <v>78</v>
      </c>
      <c r="Q84" s="44"/>
      <c r="R84" s="44"/>
      <c r="S84" s="147" t="s">
        <v>135</v>
      </c>
      <c r="T84" s="44" t="s">
        <v>58</v>
      </c>
      <c r="U84" s="44" t="s">
        <v>54</v>
      </c>
      <c r="V84" s="44" t="s">
        <v>79</v>
      </c>
      <c r="W84" s="49" t="s">
        <v>80</v>
      </c>
    </row>
    <row r="85" spans="2:23" x14ac:dyDescent="0.2">
      <c r="B85" s="43"/>
      <c r="C85" s="44"/>
      <c r="D85" s="44" t="s">
        <v>81</v>
      </c>
      <c r="E85" s="45"/>
      <c r="F85" s="45"/>
      <c r="G85" s="45" t="s">
        <v>58</v>
      </c>
      <c r="H85" s="45" t="s">
        <v>58</v>
      </c>
      <c r="I85" s="44"/>
      <c r="J85" s="47" t="s">
        <v>58</v>
      </c>
      <c r="K85" s="44"/>
      <c r="L85" s="44" t="s">
        <v>76</v>
      </c>
      <c r="M85" s="47"/>
      <c r="N85" s="48"/>
      <c r="O85" s="48" t="s">
        <v>77</v>
      </c>
      <c r="P85" s="48" t="s">
        <v>78</v>
      </c>
      <c r="Q85" s="44"/>
      <c r="R85" s="44"/>
      <c r="S85" s="148"/>
      <c r="T85" s="44" t="s">
        <v>58</v>
      </c>
      <c r="U85" s="44" t="s">
        <v>54</v>
      </c>
      <c r="V85" s="44" t="s">
        <v>79</v>
      </c>
      <c r="W85" s="49" t="s">
        <v>58</v>
      </c>
    </row>
    <row r="86" spans="2:23" x14ac:dyDescent="0.2">
      <c r="B86" s="43"/>
      <c r="C86" s="44"/>
      <c r="D86" s="44" t="s">
        <v>82</v>
      </c>
      <c r="E86" s="45"/>
      <c r="F86" s="45"/>
      <c r="G86" s="45" t="s">
        <v>58</v>
      </c>
      <c r="H86" s="45" t="s">
        <v>58</v>
      </c>
      <c r="I86" s="44"/>
      <c r="J86" s="47" t="s">
        <v>58</v>
      </c>
      <c r="K86" s="44"/>
      <c r="L86" s="44" t="s">
        <v>76</v>
      </c>
      <c r="M86" s="47"/>
      <c r="N86" s="48"/>
      <c r="O86" s="48" t="s">
        <v>83</v>
      </c>
      <c r="P86" s="48" t="s">
        <v>78</v>
      </c>
      <c r="Q86" s="44"/>
      <c r="R86" s="44"/>
      <c r="S86" s="148"/>
      <c r="T86" s="44" t="s">
        <v>58</v>
      </c>
      <c r="U86" s="44" t="s">
        <v>54</v>
      </c>
      <c r="V86" s="44" t="s">
        <v>79</v>
      </c>
      <c r="W86" s="49" t="s">
        <v>58</v>
      </c>
    </row>
    <row r="87" spans="2:23" x14ac:dyDescent="0.2">
      <c r="B87" s="43"/>
      <c r="C87" s="44"/>
      <c r="D87" s="44" t="s">
        <v>84</v>
      </c>
      <c r="E87" s="45"/>
      <c r="F87" s="45"/>
      <c r="G87" s="45" t="s">
        <v>58</v>
      </c>
      <c r="H87" s="45" t="s">
        <v>58</v>
      </c>
      <c r="I87" s="44"/>
      <c r="J87" s="47" t="s">
        <v>58</v>
      </c>
      <c r="K87" s="44"/>
      <c r="L87" s="44" t="s">
        <v>76</v>
      </c>
      <c r="M87" s="47"/>
      <c r="N87" s="48"/>
      <c r="O87" s="48" t="s">
        <v>77</v>
      </c>
      <c r="P87" s="48" t="s">
        <v>78</v>
      </c>
      <c r="Q87" s="44"/>
      <c r="R87" s="44"/>
      <c r="S87" s="148"/>
      <c r="T87" s="44" t="s">
        <v>58</v>
      </c>
      <c r="U87" s="44" t="s">
        <v>54</v>
      </c>
      <c r="V87" s="44" t="s">
        <v>79</v>
      </c>
      <c r="W87" s="49" t="s">
        <v>58</v>
      </c>
    </row>
    <row r="88" spans="2:23" ht="12.75" customHeight="1" x14ac:dyDescent="0.2">
      <c r="B88" s="43"/>
      <c r="C88" s="44"/>
      <c r="D88" s="44" t="s">
        <v>85</v>
      </c>
      <c r="E88" s="45"/>
      <c r="F88" s="45"/>
      <c r="G88" s="45" t="s">
        <v>58</v>
      </c>
      <c r="H88" s="45" t="s">
        <v>58</v>
      </c>
      <c r="I88" s="44"/>
      <c r="J88" s="47" t="s">
        <v>58</v>
      </c>
      <c r="K88" s="44"/>
      <c r="L88" s="44" t="s">
        <v>76</v>
      </c>
      <c r="M88" s="47"/>
      <c r="N88" s="48"/>
      <c r="O88" s="48" t="s">
        <v>86</v>
      </c>
      <c r="P88" s="48" t="s">
        <v>78</v>
      </c>
      <c r="Q88" s="44"/>
      <c r="R88" s="44"/>
      <c r="S88" s="148"/>
      <c r="T88" s="44" t="s">
        <v>58</v>
      </c>
      <c r="U88" s="44" t="s">
        <v>54</v>
      </c>
      <c r="V88" s="44" t="s">
        <v>79</v>
      </c>
      <c r="W88" s="49" t="s">
        <v>58</v>
      </c>
    </row>
    <row r="89" spans="2:23" x14ac:dyDescent="0.2">
      <c r="B89" s="43"/>
      <c r="C89" s="44"/>
      <c r="D89" s="44" t="s">
        <v>87</v>
      </c>
      <c r="E89" s="45"/>
      <c r="F89" s="45"/>
      <c r="G89" s="45" t="s">
        <v>58</v>
      </c>
      <c r="H89" s="45" t="s">
        <v>58</v>
      </c>
      <c r="I89" s="44"/>
      <c r="J89" s="47" t="s">
        <v>58</v>
      </c>
      <c r="K89" s="44"/>
      <c r="L89" s="44" t="s">
        <v>76</v>
      </c>
      <c r="M89" s="47"/>
      <c r="N89" s="48"/>
      <c r="O89" s="48" t="s">
        <v>86</v>
      </c>
      <c r="P89" s="48" t="s">
        <v>78</v>
      </c>
      <c r="Q89" s="44"/>
      <c r="R89" s="44"/>
      <c r="S89" s="148"/>
      <c r="T89" s="44" t="s">
        <v>58</v>
      </c>
      <c r="U89" s="44" t="s">
        <v>54</v>
      </c>
      <c r="V89" s="44" t="s">
        <v>79</v>
      </c>
      <c r="W89" s="49" t="s">
        <v>58</v>
      </c>
    </row>
    <row r="90" spans="2:23" x14ac:dyDescent="0.2">
      <c r="B90" s="43"/>
      <c r="C90" s="44"/>
      <c r="D90" s="44" t="s">
        <v>136</v>
      </c>
      <c r="E90" s="45"/>
      <c r="F90" s="45"/>
      <c r="G90" s="45" t="s">
        <v>58</v>
      </c>
      <c r="H90" s="45" t="s">
        <v>58</v>
      </c>
      <c r="I90" s="44"/>
      <c r="J90" s="47" t="s">
        <v>58</v>
      </c>
      <c r="K90" s="44"/>
      <c r="L90" s="44" t="s">
        <v>76</v>
      </c>
      <c r="M90" s="47"/>
      <c r="N90" s="48"/>
      <c r="O90" s="48" t="s">
        <v>83</v>
      </c>
      <c r="P90" s="48" t="s">
        <v>78</v>
      </c>
      <c r="Q90" s="44"/>
      <c r="R90" s="44"/>
      <c r="S90" s="148"/>
      <c r="T90" s="44" t="s">
        <v>58</v>
      </c>
      <c r="U90" s="44" t="s">
        <v>54</v>
      </c>
      <c r="V90" s="44" t="s">
        <v>79</v>
      </c>
      <c r="W90" s="49" t="s">
        <v>58</v>
      </c>
    </row>
    <row r="91" spans="2:23" x14ac:dyDescent="0.2">
      <c r="B91" s="43"/>
      <c r="C91" s="44"/>
      <c r="D91" s="44" t="s">
        <v>137</v>
      </c>
      <c r="E91" s="45"/>
      <c r="F91" s="45"/>
      <c r="G91" s="45" t="s">
        <v>58</v>
      </c>
      <c r="H91" s="45" t="s">
        <v>58</v>
      </c>
      <c r="I91" s="44"/>
      <c r="J91" s="47" t="s">
        <v>58</v>
      </c>
      <c r="K91" s="44"/>
      <c r="L91" s="44" t="s">
        <v>76</v>
      </c>
      <c r="M91" s="47"/>
      <c r="N91" s="48"/>
      <c r="O91" s="48" t="s">
        <v>83</v>
      </c>
      <c r="P91" s="48" t="s">
        <v>78</v>
      </c>
      <c r="Q91" s="44"/>
      <c r="R91" s="44"/>
      <c r="S91" s="148"/>
      <c r="T91" s="44" t="s">
        <v>58</v>
      </c>
      <c r="U91" s="44" t="s">
        <v>54</v>
      </c>
      <c r="V91" s="44" t="s">
        <v>79</v>
      </c>
      <c r="W91" s="49" t="s">
        <v>58</v>
      </c>
    </row>
    <row r="92" spans="2:23" x14ac:dyDescent="0.2">
      <c r="B92" s="43"/>
      <c r="C92" s="44"/>
      <c r="D92" s="44" t="s">
        <v>138</v>
      </c>
      <c r="E92" s="45"/>
      <c r="F92" s="45"/>
      <c r="G92" s="45" t="s">
        <v>58</v>
      </c>
      <c r="H92" s="45" t="s">
        <v>58</v>
      </c>
      <c r="I92" s="44"/>
      <c r="J92" s="47" t="s">
        <v>58</v>
      </c>
      <c r="K92" s="44"/>
      <c r="L92" s="44" t="s">
        <v>76</v>
      </c>
      <c r="M92" s="47"/>
      <c r="N92" s="48"/>
      <c r="O92" s="48" t="s">
        <v>77</v>
      </c>
      <c r="P92" s="48" t="s">
        <v>78</v>
      </c>
      <c r="Q92" s="44"/>
      <c r="R92" s="44"/>
      <c r="S92" s="148"/>
      <c r="T92" s="44" t="s">
        <v>58</v>
      </c>
      <c r="U92" s="44" t="s">
        <v>54</v>
      </c>
      <c r="V92" s="44" t="s">
        <v>79</v>
      </c>
      <c r="W92" s="49" t="s">
        <v>58</v>
      </c>
    </row>
    <row r="93" spans="2:23" x14ac:dyDescent="0.2">
      <c r="B93" s="43"/>
      <c r="C93" s="44"/>
      <c r="D93" s="44" t="s">
        <v>139</v>
      </c>
      <c r="E93" s="45"/>
      <c r="F93" s="45"/>
      <c r="G93" s="45" t="s">
        <v>58</v>
      </c>
      <c r="H93" s="45" t="s">
        <v>58</v>
      </c>
      <c r="I93" s="44"/>
      <c r="J93" s="47" t="s">
        <v>58</v>
      </c>
      <c r="K93" s="44"/>
      <c r="L93" s="44" t="s">
        <v>76</v>
      </c>
      <c r="M93" s="47"/>
      <c r="N93" s="48"/>
      <c r="O93" s="48" t="s">
        <v>77</v>
      </c>
      <c r="P93" s="48" t="s">
        <v>78</v>
      </c>
      <c r="Q93" s="44"/>
      <c r="R93" s="44"/>
      <c r="S93" s="148"/>
      <c r="T93" s="44" t="s">
        <v>58</v>
      </c>
      <c r="U93" s="44" t="s">
        <v>54</v>
      </c>
      <c r="V93" s="44" t="s">
        <v>79</v>
      </c>
      <c r="W93" s="49" t="s">
        <v>58</v>
      </c>
    </row>
    <row r="94" spans="2:23" x14ac:dyDescent="0.2">
      <c r="B94" s="43"/>
      <c r="C94" s="44"/>
      <c r="D94" s="44" t="s">
        <v>88</v>
      </c>
      <c r="E94" s="45"/>
      <c r="F94" s="45"/>
      <c r="G94" s="45" t="s">
        <v>58</v>
      </c>
      <c r="H94" s="45" t="s">
        <v>58</v>
      </c>
      <c r="I94" s="44"/>
      <c r="J94" s="47" t="s">
        <v>58</v>
      </c>
      <c r="K94" s="44"/>
      <c r="L94" s="44" t="s">
        <v>76</v>
      </c>
      <c r="M94" s="47"/>
      <c r="N94" s="48"/>
      <c r="O94" s="48" t="s">
        <v>90</v>
      </c>
      <c r="P94" s="48" t="s">
        <v>78</v>
      </c>
      <c r="Q94" s="44"/>
      <c r="R94" s="44"/>
      <c r="S94" s="148"/>
      <c r="T94" s="44" t="s">
        <v>58</v>
      </c>
      <c r="U94" s="44" t="s">
        <v>54</v>
      </c>
      <c r="V94" s="44" t="s">
        <v>91</v>
      </c>
      <c r="W94" s="71" t="s">
        <v>140</v>
      </c>
    </row>
    <row r="95" spans="2:23" x14ac:dyDescent="0.2">
      <c r="B95" s="43"/>
      <c r="C95" s="44"/>
      <c r="D95" s="44" t="s">
        <v>93</v>
      </c>
      <c r="E95" s="45"/>
      <c r="F95" s="45"/>
      <c r="G95" s="45" t="s">
        <v>58</v>
      </c>
      <c r="H95" s="45" t="s">
        <v>58</v>
      </c>
      <c r="I95" s="44"/>
      <c r="J95" s="47" t="s">
        <v>58</v>
      </c>
      <c r="K95" s="44"/>
      <c r="L95" s="44" t="s">
        <v>76</v>
      </c>
      <c r="M95" s="47"/>
      <c r="N95" s="48"/>
      <c r="O95" s="48" t="s">
        <v>90</v>
      </c>
      <c r="P95" s="48" t="s">
        <v>78</v>
      </c>
      <c r="Q95" s="44"/>
      <c r="R95" s="44"/>
      <c r="S95" s="148"/>
      <c r="T95" s="44" t="s">
        <v>58</v>
      </c>
      <c r="U95" s="44" t="s">
        <v>54</v>
      </c>
      <c r="V95" s="44" t="s">
        <v>91</v>
      </c>
      <c r="W95" s="49" t="s">
        <v>58</v>
      </c>
    </row>
    <row r="96" spans="2:23" x14ac:dyDescent="0.2">
      <c r="B96" s="43"/>
      <c r="C96" s="44"/>
      <c r="D96" s="44" t="s">
        <v>95</v>
      </c>
      <c r="E96" s="45"/>
      <c r="F96" s="45"/>
      <c r="G96" s="45" t="s">
        <v>58</v>
      </c>
      <c r="H96" s="45" t="s">
        <v>58</v>
      </c>
      <c r="I96" s="44"/>
      <c r="J96" s="47" t="s">
        <v>58</v>
      </c>
      <c r="K96" s="44"/>
      <c r="L96" s="44" t="s">
        <v>76</v>
      </c>
      <c r="M96" s="47"/>
      <c r="N96" s="48"/>
      <c r="O96" s="48" t="s">
        <v>96</v>
      </c>
      <c r="P96" s="48" t="s">
        <v>78</v>
      </c>
      <c r="Q96" s="44"/>
      <c r="R96" s="44"/>
      <c r="S96" s="148"/>
      <c r="T96" s="44" t="s">
        <v>58</v>
      </c>
      <c r="U96" s="44" t="s">
        <v>54</v>
      </c>
      <c r="V96" s="44" t="s">
        <v>91</v>
      </c>
      <c r="W96" s="49" t="s">
        <v>58</v>
      </c>
    </row>
    <row r="97" spans="2:23" x14ac:dyDescent="0.2">
      <c r="B97" s="43"/>
      <c r="C97" s="44"/>
      <c r="D97" s="44" t="s">
        <v>97</v>
      </c>
      <c r="E97" s="45"/>
      <c r="F97" s="45"/>
      <c r="G97" s="45" t="s">
        <v>58</v>
      </c>
      <c r="H97" s="45" t="s">
        <v>58</v>
      </c>
      <c r="I97" s="44"/>
      <c r="J97" s="47" t="s">
        <v>58</v>
      </c>
      <c r="K97" s="44"/>
      <c r="L97" s="44" t="s">
        <v>76</v>
      </c>
      <c r="M97" s="47"/>
      <c r="N97" s="48"/>
      <c r="O97" s="48" t="s">
        <v>98</v>
      </c>
      <c r="P97" s="48" t="s">
        <v>78</v>
      </c>
      <c r="Q97" s="44"/>
      <c r="R97" s="44"/>
      <c r="S97" s="148"/>
      <c r="T97" s="44" t="s">
        <v>58</v>
      </c>
      <c r="U97" s="44" t="s">
        <v>54</v>
      </c>
      <c r="V97" s="44" t="s">
        <v>91</v>
      </c>
      <c r="W97" s="49"/>
    </row>
    <row r="98" spans="2:23" x14ac:dyDescent="0.2">
      <c r="B98" s="43"/>
      <c r="C98" s="44"/>
      <c r="D98" s="44" t="s">
        <v>99</v>
      </c>
      <c r="E98" s="45"/>
      <c r="F98" s="45"/>
      <c r="G98" s="45" t="s">
        <v>58</v>
      </c>
      <c r="H98" s="45" t="s">
        <v>58</v>
      </c>
      <c r="I98" s="44"/>
      <c r="J98" s="47" t="s">
        <v>58</v>
      </c>
      <c r="K98" s="44"/>
      <c r="L98" s="44" t="s">
        <v>76</v>
      </c>
      <c r="M98" s="47"/>
      <c r="N98" s="48"/>
      <c r="O98" s="48" t="s">
        <v>98</v>
      </c>
      <c r="P98" s="48" t="s">
        <v>78</v>
      </c>
      <c r="Q98" s="44"/>
      <c r="R98" s="44"/>
      <c r="S98" s="148"/>
      <c r="T98" s="44" t="s">
        <v>58</v>
      </c>
      <c r="U98" s="44" t="s">
        <v>54</v>
      </c>
      <c r="V98" s="44" t="s">
        <v>91</v>
      </c>
      <c r="W98" s="49"/>
    </row>
    <row r="99" spans="2:23" ht="13.5" thickBot="1" x14ac:dyDescent="0.25">
      <c r="B99" s="50"/>
      <c r="C99" s="51"/>
      <c r="D99" s="51" t="s">
        <v>100</v>
      </c>
      <c r="E99" s="52"/>
      <c r="F99" s="52"/>
      <c r="G99" s="52" t="s">
        <v>58</v>
      </c>
      <c r="H99" s="52" t="s">
        <v>58</v>
      </c>
      <c r="I99" s="51"/>
      <c r="J99" s="53" t="s">
        <v>58</v>
      </c>
      <c r="K99" s="51"/>
      <c r="L99" s="51" t="s">
        <v>76</v>
      </c>
      <c r="M99" s="53"/>
      <c r="N99" s="54"/>
      <c r="O99" s="54" t="s">
        <v>101</v>
      </c>
      <c r="P99" s="54" t="s">
        <v>78</v>
      </c>
      <c r="Q99" s="51"/>
      <c r="R99" s="51"/>
      <c r="S99" s="149"/>
      <c r="T99" s="51" t="s">
        <v>58</v>
      </c>
      <c r="U99" s="51" t="s">
        <v>54</v>
      </c>
      <c r="V99" s="51" t="s">
        <v>91</v>
      </c>
      <c r="W99" s="55"/>
    </row>
    <row r="100" spans="2:23" x14ac:dyDescent="0.2">
      <c r="B100" s="31" t="s">
        <v>43</v>
      </c>
      <c r="C100" s="74" t="s">
        <v>163</v>
      </c>
      <c r="D100" s="32" t="s">
        <v>44</v>
      </c>
      <c r="E100" s="33">
        <v>45062</v>
      </c>
      <c r="F100" s="33" t="s">
        <v>157</v>
      </c>
      <c r="G100" s="33">
        <v>45078</v>
      </c>
      <c r="H100" s="33">
        <v>45291</v>
      </c>
      <c r="I100" s="32" t="s">
        <v>46</v>
      </c>
      <c r="J100" s="56">
        <v>2000</v>
      </c>
      <c r="K100" s="32" t="s">
        <v>48</v>
      </c>
      <c r="L100" s="32" t="s">
        <v>49</v>
      </c>
      <c r="M100" s="34">
        <f>420/365</f>
        <v>1.1506849315068493</v>
      </c>
      <c r="N100" s="35" t="s">
        <v>50</v>
      </c>
      <c r="O100" s="35"/>
      <c r="P100" s="35"/>
      <c r="Q100" s="32" t="s">
        <v>158</v>
      </c>
      <c r="R100" s="143" t="s">
        <v>159</v>
      </c>
      <c r="S100" s="32"/>
      <c r="T100" s="32" t="s">
        <v>53</v>
      </c>
      <c r="U100" s="32" t="s">
        <v>160</v>
      </c>
      <c r="V100" s="32" t="s">
        <v>55</v>
      </c>
      <c r="W100" s="36"/>
    </row>
    <row r="101" spans="2:23" x14ac:dyDescent="0.2">
      <c r="B101" s="20"/>
      <c r="C101" s="15"/>
      <c r="D101" s="15" t="s">
        <v>60</v>
      </c>
      <c r="E101" s="37"/>
      <c r="F101" s="37"/>
      <c r="G101" s="37"/>
      <c r="H101" s="37"/>
      <c r="I101" s="15"/>
      <c r="J101" s="16">
        <v>2000</v>
      </c>
      <c r="K101" s="15" t="s">
        <v>48</v>
      </c>
      <c r="L101" s="15" t="s">
        <v>49</v>
      </c>
      <c r="M101" s="16">
        <v>0</v>
      </c>
      <c r="N101" s="39" t="s">
        <v>50</v>
      </c>
      <c r="O101" s="39"/>
      <c r="P101" s="39"/>
      <c r="Q101" s="15"/>
      <c r="R101" s="144"/>
      <c r="S101" s="15"/>
      <c r="T101" s="15" t="s">
        <v>58</v>
      </c>
      <c r="U101" s="15" t="s">
        <v>160</v>
      </c>
      <c r="V101" s="15" t="s">
        <v>55</v>
      </c>
      <c r="W101" s="40"/>
    </row>
    <row r="102" spans="2:23" x14ac:dyDescent="0.2">
      <c r="B102" s="20"/>
      <c r="C102" s="15"/>
      <c r="D102" s="15" t="s">
        <v>61</v>
      </c>
      <c r="E102" s="37"/>
      <c r="F102" s="37"/>
      <c r="G102" s="37"/>
      <c r="H102" s="37"/>
      <c r="I102" s="15"/>
      <c r="J102" s="16">
        <v>500</v>
      </c>
      <c r="K102" s="15" t="s">
        <v>48</v>
      </c>
      <c r="L102" s="15" t="s">
        <v>49</v>
      </c>
      <c r="M102" s="16">
        <v>0</v>
      </c>
      <c r="N102" s="39" t="s">
        <v>50</v>
      </c>
      <c r="O102" s="39"/>
      <c r="P102" s="39"/>
      <c r="Q102" s="15"/>
      <c r="R102" s="144"/>
      <c r="S102" s="15"/>
      <c r="T102" s="15" t="s">
        <v>58</v>
      </c>
      <c r="U102" s="15" t="s">
        <v>160</v>
      </c>
      <c r="V102" s="15" t="s">
        <v>55</v>
      </c>
      <c r="W102" s="40"/>
    </row>
    <row r="103" spans="2:23" x14ac:dyDescent="0.2">
      <c r="B103" s="20"/>
      <c r="C103" s="15"/>
      <c r="D103" s="15" t="s">
        <v>63</v>
      </c>
      <c r="E103" s="37"/>
      <c r="F103" s="37"/>
      <c r="G103" s="37"/>
      <c r="H103" s="37"/>
      <c r="I103" s="15"/>
      <c r="J103" s="16">
        <v>500</v>
      </c>
      <c r="K103" s="15" t="s">
        <v>48</v>
      </c>
      <c r="L103" s="15" t="s">
        <v>49</v>
      </c>
      <c r="M103" s="16">
        <v>0</v>
      </c>
      <c r="N103" s="39" t="s">
        <v>50</v>
      </c>
      <c r="O103" s="39"/>
      <c r="P103" s="39"/>
      <c r="Q103" s="15"/>
      <c r="R103" s="144"/>
      <c r="S103" s="15"/>
      <c r="T103" s="15" t="s">
        <v>58</v>
      </c>
      <c r="U103" s="15" t="s">
        <v>160</v>
      </c>
      <c r="V103" s="15" t="s">
        <v>55</v>
      </c>
      <c r="W103" s="40"/>
    </row>
    <row r="104" spans="2:23" ht="12.75" customHeight="1" x14ac:dyDescent="0.2">
      <c r="B104" s="20"/>
      <c r="C104" s="15"/>
      <c r="D104" s="15" t="s">
        <v>57</v>
      </c>
      <c r="E104" s="37"/>
      <c r="F104" s="37"/>
      <c r="G104" s="37"/>
      <c r="H104" s="37"/>
      <c r="I104" s="15"/>
      <c r="J104" s="16">
        <v>1000</v>
      </c>
      <c r="K104" s="15" t="s">
        <v>48</v>
      </c>
      <c r="L104" s="15" t="s">
        <v>49</v>
      </c>
      <c r="M104" s="16">
        <v>0</v>
      </c>
      <c r="N104" s="39" t="s">
        <v>50</v>
      </c>
      <c r="O104" s="39"/>
      <c r="P104" s="39"/>
      <c r="Q104" s="15"/>
      <c r="R104" s="144"/>
      <c r="S104" s="63"/>
      <c r="T104" s="15" t="s">
        <v>58</v>
      </c>
      <c r="U104" s="15" t="s">
        <v>160</v>
      </c>
      <c r="V104" s="15" t="s">
        <v>55</v>
      </c>
      <c r="W104" s="40"/>
    </row>
    <row r="105" spans="2:23" x14ac:dyDescent="0.2">
      <c r="B105" s="20"/>
      <c r="C105" s="15"/>
      <c r="D105" s="15" t="s">
        <v>64</v>
      </c>
      <c r="E105" s="37"/>
      <c r="F105" s="37"/>
      <c r="G105" s="37"/>
      <c r="H105" s="37"/>
      <c r="I105" s="15"/>
      <c r="J105" s="16">
        <v>0</v>
      </c>
      <c r="K105" s="15" t="s">
        <v>48</v>
      </c>
      <c r="L105" s="15" t="s">
        <v>49</v>
      </c>
      <c r="M105" s="16">
        <v>0</v>
      </c>
      <c r="N105" s="39" t="s">
        <v>50</v>
      </c>
      <c r="O105" s="39"/>
      <c r="P105" s="39"/>
      <c r="Q105" s="15"/>
      <c r="R105" s="144"/>
      <c r="S105" s="63"/>
      <c r="T105" s="15" t="s">
        <v>58</v>
      </c>
      <c r="U105" s="15" t="s">
        <v>160</v>
      </c>
      <c r="V105" s="15" t="s">
        <v>55</v>
      </c>
      <c r="W105" s="40"/>
    </row>
    <row r="106" spans="2:23" x14ac:dyDescent="0.2">
      <c r="B106" s="20"/>
      <c r="C106" s="15"/>
      <c r="D106" s="15" t="s">
        <v>71</v>
      </c>
      <c r="E106" s="37"/>
      <c r="F106" s="37"/>
      <c r="G106" s="37"/>
      <c r="H106" s="37"/>
      <c r="I106" s="15"/>
      <c r="J106" s="16">
        <v>80000</v>
      </c>
      <c r="K106" s="15" t="s">
        <v>73</v>
      </c>
      <c r="L106" s="15" t="s">
        <v>49</v>
      </c>
      <c r="M106" s="16">
        <v>0</v>
      </c>
      <c r="N106" s="39" t="s">
        <v>50</v>
      </c>
      <c r="O106" s="39"/>
      <c r="P106" s="39"/>
      <c r="Q106" s="15"/>
      <c r="R106" s="145"/>
      <c r="S106" s="63"/>
      <c r="T106" s="15" t="s">
        <v>58</v>
      </c>
      <c r="U106" s="15" t="s">
        <v>160</v>
      </c>
      <c r="V106" s="15" t="s">
        <v>55</v>
      </c>
      <c r="W106" s="40"/>
    </row>
    <row r="107" spans="2:23" x14ac:dyDescent="0.2">
      <c r="B107" s="43"/>
      <c r="C107" s="44"/>
      <c r="D107" s="44" t="s">
        <v>74</v>
      </c>
      <c r="E107" s="45"/>
      <c r="F107" s="45"/>
      <c r="G107" s="45"/>
      <c r="H107" s="45"/>
      <c r="I107" s="44"/>
      <c r="J107" s="47" t="s">
        <v>75</v>
      </c>
      <c r="K107" s="44"/>
      <c r="L107" s="44" t="s">
        <v>76</v>
      </c>
      <c r="M107" s="44"/>
      <c r="N107" s="48"/>
      <c r="O107" s="65">
        <v>0.1038</v>
      </c>
      <c r="P107" s="48" t="s">
        <v>78</v>
      </c>
      <c r="Q107" s="44"/>
      <c r="R107" s="69"/>
      <c r="S107" s="147" t="s">
        <v>159</v>
      </c>
      <c r="T107" s="44" t="s">
        <v>58</v>
      </c>
      <c r="U107" s="44" t="s">
        <v>160</v>
      </c>
      <c r="V107" s="44" t="s">
        <v>79</v>
      </c>
      <c r="W107" s="49" t="s">
        <v>80</v>
      </c>
    </row>
    <row r="108" spans="2:23" x14ac:dyDescent="0.2">
      <c r="B108" s="43"/>
      <c r="C108" s="44"/>
      <c r="D108" s="44" t="s">
        <v>81</v>
      </c>
      <c r="E108" s="45"/>
      <c r="F108" s="45"/>
      <c r="G108" s="45"/>
      <c r="H108" s="45"/>
      <c r="I108" s="44"/>
      <c r="J108" s="47" t="s">
        <v>58</v>
      </c>
      <c r="K108" s="44"/>
      <c r="L108" s="44" t="s">
        <v>76</v>
      </c>
      <c r="M108" s="44"/>
      <c r="N108" s="48"/>
      <c r="O108" s="65">
        <v>0.1038</v>
      </c>
      <c r="P108" s="48" t="s">
        <v>78</v>
      </c>
      <c r="Q108" s="44"/>
      <c r="R108" s="69"/>
      <c r="S108" s="148"/>
      <c r="T108" s="44" t="s">
        <v>58</v>
      </c>
      <c r="U108" s="44" t="s">
        <v>160</v>
      </c>
      <c r="V108" s="44" t="s">
        <v>79</v>
      </c>
      <c r="W108" s="49" t="s">
        <v>58</v>
      </c>
    </row>
    <row r="109" spans="2:23" x14ac:dyDescent="0.2">
      <c r="B109" s="43"/>
      <c r="C109" s="44"/>
      <c r="D109" s="44" t="s">
        <v>82</v>
      </c>
      <c r="E109" s="45"/>
      <c r="F109" s="45"/>
      <c r="G109" s="45"/>
      <c r="H109" s="45"/>
      <c r="I109" s="44"/>
      <c r="J109" s="47" t="s">
        <v>58</v>
      </c>
      <c r="K109" s="44"/>
      <c r="L109" s="44" t="s">
        <v>76</v>
      </c>
      <c r="M109" s="44"/>
      <c r="N109" s="48"/>
      <c r="O109" s="65">
        <v>5.1900000000000002E-2</v>
      </c>
      <c r="P109" s="48" t="s">
        <v>78</v>
      </c>
      <c r="Q109" s="44"/>
      <c r="R109" s="69"/>
      <c r="S109" s="148"/>
      <c r="T109" s="44" t="s">
        <v>58</v>
      </c>
      <c r="U109" s="44" t="s">
        <v>160</v>
      </c>
      <c r="V109" s="44" t="s">
        <v>79</v>
      </c>
      <c r="W109" s="49" t="s">
        <v>58</v>
      </c>
    </row>
    <row r="110" spans="2:23" x14ac:dyDescent="0.2">
      <c r="B110" s="43"/>
      <c r="C110" s="44"/>
      <c r="D110" s="44" t="s">
        <v>84</v>
      </c>
      <c r="E110" s="45"/>
      <c r="F110" s="45"/>
      <c r="G110" s="45"/>
      <c r="H110" s="45"/>
      <c r="I110" s="44"/>
      <c r="J110" s="47" t="s">
        <v>58</v>
      </c>
      <c r="K110" s="44"/>
      <c r="L110" s="44" t="s">
        <v>76</v>
      </c>
      <c r="M110" s="44"/>
      <c r="N110" s="48"/>
      <c r="O110" s="65">
        <v>0.1038</v>
      </c>
      <c r="P110" s="48" t="s">
        <v>78</v>
      </c>
      <c r="Q110" s="44"/>
      <c r="R110" s="69"/>
      <c r="S110" s="148"/>
      <c r="T110" s="44" t="s">
        <v>58</v>
      </c>
      <c r="U110" s="44" t="s">
        <v>160</v>
      </c>
      <c r="V110" s="44" t="s">
        <v>79</v>
      </c>
      <c r="W110" s="49" t="s">
        <v>58</v>
      </c>
    </row>
    <row r="111" spans="2:23" x14ac:dyDescent="0.2">
      <c r="B111" s="43"/>
      <c r="C111" s="44"/>
      <c r="D111" s="44" t="s">
        <v>85</v>
      </c>
      <c r="E111" s="45"/>
      <c r="F111" s="45"/>
      <c r="G111" s="45"/>
      <c r="H111" s="45"/>
      <c r="I111" s="44"/>
      <c r="J111" s="47" t="s">
        <v>58</v>
      </c>
      <c r="K111" s="44"/>
      <c r="L111" s="44" t="s">
        <v>76</v>
      </c>
      <c r="M111" s="44"/>
      <c r="N111" s="48"/>
      <c r="O111" s="65">
        <v>5.1900000000000002E-2</v>
      </c>
      <c r="P111" s="48" t="s">
        <v>78</v>
      </c>
      <c r="Q111" s="44"/>
      <c r="R111" s="69"/>
      <c r="S111" s="148"/>
      <c r="T111" s="44" t="s">
        <v>58</v>
      </c>
      <c r="U111" s="44" t="s">
        <v>160</v>
      </c>
      <c r="V111" s="44" t="s">
        <v>79</v>
      </c>
      <c r="W111" s="49" t="s">
        <v>58</v>
      </c>
    </row>
    <row r="112" spans="2:23" x14ac:dyDescent="0.2">
      <c r="B112" s="43"/>
      <c r="C112" s="44"/>
      <c r="D112" s="44" t="s">
        <v>87</v>
      </c>
      <c r="E112" s="45"/>
      <c r="F112" s="45"/>
      <c r="G112" s="45"/>
      <c r="H112" s="45"/>
      <c r="I112" s="44"/>
      <c r="J112" s="47" t="s">
        <v>58</v>
      </c>
      <c r="K112" s="44"/>
      <c r="L112" s="44" t="s">
        <v>76</v>
      </c>
      <c r="M112" s="44"/>
      <c r="N112" s="48"/>
      <c r="O112" s="65">
        <v>5.1900000000000002E-2</v>
      </c>
      <c r="P112" s="48" t="s">
        <v>78</v>
      </c>
      <c r="Q112" s="44"/>
      <c r="R112" s="69"/>
      <c r="S112" s="148"/>
      <c r="T112" s="44" t="s">
        <v>58</v>
      </c>
      <c r="U112" s="44" t="s">
        <v>160</v>
      </c>
      <c r="V112" s="44" t="s">
        <v>79</v>
      </c>
      <c r="W112" s="49" t="s">
        <v>58</v>
      </c>
    </row>
    <row r="113" spans="2:23" ht="51" x14ac:dyDescent="0.2">
      <c r="B113" s="43"/>
      <c r="C113" s="44"/>
      <c r="D113" s="44" t="s">
        <v>88</v>
      </c>
      <c r="E113" s="45"/>
      <c r="F113" s="45"/>
      <c r="G113" s="45"/>
      <c r="H113" s="45"/>
      <c r="I113" s="44"/>
      <c r="J113" s="47" t="s">
        <v>58</v>
      </c>
      <c r="K113" s="44"/>
      <c r="L113" s="44" t="s">
        <v>76</v>
      </c>
      <c r="M113" s="44"/>
      <c r="N113" s="48"/>
      <c r="O113" s="65" t="s">
        <v>161</v>
      </c>
      <c r="P113" s="48" t="s">
        <v>78</v>
      </c>
      <c r="Q113" s="44"/>
      <c r="R113" s="69"/>
      <c r="S113" s="148"/>
      <c r="T113" s="44" t="s">
        <v>58</v>
      </c>
      <c r="U113" s="44" t="s">
        <v>160</v>
      </c>
      <c r="V113" s="44" t="s">
        <v>91</v>
      </c>
      <c r="W113" s="71" t="s">
        <v>162</v>
      </c>
    </row>
    <row r="114" spans="2:23" x14ac:dyDescent="0.2">
      <c r="B114" s="43"/>
      <c r="C114" s="44"/>
      <c r="D114" s="44" t="s">
        <v>93</v>
      </c>
      <c r="E114" s="45"/>
      <c r="F114" s="45"/>
      <c r="G114" s="45"/>
      <c r="H114" s="45"/>
      <c r="I114" s="44"/>
      <c r="J114" s="44" t="s">
        <v>58</v>
      </c>
      <c r="K114" s="44"/>
      <c r="L114" s="44" t="s">
        <v>76</v>
      </c>
      <c r="M114" s="44"/>
      <c r="N114" s="48"/>
      <c r="O114" s="65">
        <v>1.0633999999999999</v>
      </c>
      <c r="P114" s="48" t="s">
        <v>78</v>
      </c>
      <c r="Q114" s="44"/>
      <c r="R114" s="69"/>
      <c r="S114" s="148"/>
      <c r="T114" s="44" t="s">
        <v>58</v>
      </c>
      <c r="U114" s="44" t="s">
        <v>160</v>
      </c>
      <c r="V114" s="44" t="s">
        <v>91</v>
      </c>
      <c r="W114" s="49"/>
    </row>
    <row r="115" spans="2:23" x14ac:dyDescent="0.2">
      <c r="B115" s="43"/>
      <c r="C115" s="44"/>
      <c r="D115" s="44" t="s">
        <v>95</v>
      </c>
      <c r="E115" s="45"/>
      <c r="F115" s="45"/>
      <c r="G115" s="45"/>
      <c r="H115" s="45"/>
      <c r="I115" s="44"/>
      <c r="J115" s="44" t="s">
        <v>58</v>
      </c>
      <c r="K115" s="44"/>
      <c r="L115" s="44" t="s">
        <v>76</v>
      </c>
      <c r="M115" s="44"/>
      <c r="N115" s="48"/>
      <c r="O115" s="65">
        <f>O114*2</f>
        <v>2.1267999999999998</v>
      </c>
      <c r="P115" s="48" t="s">
        <v>78</v>
      </c>
      <c r="Q115" s="44"/>
      <c r="R115" s="69"/>
      <c r="S115" s="148"/>
      <c r="T115" s="44" t="s">
        <v>58</v>
      </c>
      <c r="U115" s="44" t="s">
        <v>160</v>
      </c>
      <c r="V115" s="44" t="s">
        <v>91</v>
      </c>
      <c r="W115" s="49"/>
    </row>
    <row r="116" spans="2:23" ht="15" customHeight="1" x14ac:dyDescent="0.2">
      <c r="B116" s="43"/>
      <c r="C116" s="44"/>
      <c r="D116" s="44" t="s">
        <v>97</v>
      </c>
      <c r="E116" s="45"/>
      <c r="F116" s="45"/>
      <c r="G116" s="45"/>
      <c r="H116" s="45"/>
      <c r="I116" s="44"/>
      <c r="J116" s="44" t="s">
        <v>58</v>
      </c>
      <c r="K116" s="44"/>
      <c r="L116" s="44" t="s">
        <v>76</v>
      </c>
      <c r="M116" s="44"/>
      <c r="N116" s="48"/>
      <c r="O116" s="65">
        <v>4.2309999999999999</v>
      </c>
      <c r="P116" s="48" t="s">
        <v>78</v>
      </c>
      <c r="Q116" s="44"/>
      <c r="R116" s="69"/>
      <c r="S116" s="148"/>
      <c r="T116" s="44" t="s">
        <v>58</v>
      </c>
      <c r="U116" s="44" t="s">
        <v>160</v>
      </c>
      <c r="V116" s="44" t="s">
        <v>91</v>
      </c>
      <c r="W116" s="49"/>
    </row>
    <row r="117" spans="2:23" ht="12.75" customHeight="1" x14ac:dyDescent="0.2">
      <c r="B117" s="43"/>
      <c r="C117" s="44"/>
      <c r="D117" s="44" t="s">
        <v>99</v>
      </c>
      <c r="E117" s="45"/>
      <c r="F117" s="45"/>
      <c r="G117" s="45"/>
      <c r="H117" s="45"/>
      <c r="I117" s="44"/>
      <c r="J117" s="44" t="s">
        <v>58</v>
      </c>
      <c r="K117" s="44"/>
      <c r="L117" s="44" t="s">
        <v>76</v>
      </c>
      <c r="M117" s="44"/>
      <c r="N117" s="48"/>
      <c r="O117" s="65">
        <v>11.731400000000001</v>
      </c>
      <c r="P117" s="48" t="s">
        <v>78</v>
      </c>
      <c r="Q117" s="44"/>
      <c r="R117" s="69"/>
      <c r="S117" s="148"/>
      <c r="T117" s="44" t="s">
        <v>58</v>
      </c>
      <c r="U117" s="44" t="s">
        <v>160</v>
      </c>
      <c r="V117" s="44" t="s">
        <v>91</v>
      </c>
      <c r="W117" s="49"/>
    </row>
    <row r="118" spans="2:23" ht="13.5" thickBot="1" x14ac:dyDescent="0.25">
      <c r="B118" s="50"/>
      <c r="C118" s="51"/>
      <c r="D118" s="51" t="s">
        <v>100</v>
      </c>
      <c r="E118" s="52"/>
      <c r="F118" s="52"/>
      <c r="G118" s="52"/>
      <c r="H118" s="52"/>
      <c r="I118" s="51"/>
      <c r="J118" s="51" t="s">
        <v>58</v>
      </c>
      <c r="K118" s="51"/>
      <c r="L118" s="51" t="s">
        <v>76</v>
      </c>
      <c r="M118" s="51"/>
      <c r="N118" s="54"/>
      <c r="O118" s="72">
        <v>11.731400000000001</v>
      </c>
      <c r="P118" s="54" t="s">
        <v>78</v>
      </c>
      <c r="Q118" s="51"/>
      <c r="R118" s="73"/>
      <c r="S118" s="149"/>
      <c r="T118" s="51" t="s">
        <v>58</v>
      </c>
      <c r="U118" s="51" t="s">
        <v>160</v>
      </c>
      <c r="V118" s="51" t="s">
        <v>91</v>
      </c>
      <c r="W118" s="55"/>
    </row>
    <row r="119" spans="2:23" ht="13.5" customHeight="1" x14ac:dyDescent="0.2">
      <c r="B119" s="31" t="s">
        <v>43</v>
      </c>
      <c r="C119" s="74" t="s">
        <v>198</v>
      </c>
      <c r="D119" s="32" t="s">
        <v>44</v>
      </c>
      <c r="E119" s="33">
        <v>43819</v>
      </c>
      <c r="F119" s="33">
        <v>45048</v>
      </c>
      <c r="G119" s="33" t="s">
        <v>164</v>
      </c>
      <c r="H119" s="33">
        <v>45291</v>
      </c>
      <c r="I119" s="32" t="s">
        <v>46</v>
      </c>
      <c r="J119" s="32" t="s">
        <v>69</v>
      </c>
      <c r="K119" s="32" t="s">
        <v>48</v>
      </c>
      <c r="L119" s="32" t="s">
        <v>49</v>
      </c>
      <c r="M119" s="34">
        <f>366.45/365</f>
        <v>1.003972602739726</v>
      </c>
      <c r="N119" s="35" t="s">
        <v>50</v>
      </c>
      <c r="O119" s="35"/>
      <c r="P119" s="35"/>
      <c r="Q119" s="35" t="s">
        <v>165</v>
      </c>
      <c r="R119" s="143" t="s">
        <v>166</v>
      </c>
      <c r="S119" s="35"/>
      <c r="T119" s="32" t="s">
        <v>53</v>
      </c>
      <c r="U119" s="15" t="s">
        <v>54</v>
      </c>
      <c r="V119" s="32" t="s">
        <v>55</v>
      </c>
      <c r="W119" s="36" t="s">
        <v>167</v>
      </c>
    </row>
    <row r="120" spans="2:23" x14ac:dyDescent="0.2">
      <c r="B120" s="20"/>
      <c r="C120" s="15"/>
      <c r="D120" s="15" t="s">
        <v>57</v>
      </c>
      <c r="E120" s="37"/>
      <c r="F120" s="37"/>
      <c r="G120" s="37" t="s">
        <v>58</v>
      </c>
      <c r="H120" s="37" t="s">
        <v>58</v>
      </c>
      <c r="I120" s="15"/>
      <c r="J120" s="15" t="s">
        <v>168</v>
      </c>
      <c r="K120" s="15" t="s">
        <v>48</v>
      </c>
      <c r="L120" s="38" t="s">
        <v>49</v>
      </c>
      <c r="M120" s="16">
        <v>0</v>
      </c>
      <c r="N120" s="79" t="s">
        <v>50</v>
      </c>
      <c r="O120" s="39"/>
      <c r="P120" s="39"/>
      <c r="Q120" s="39"/>
      <c r="R120" s="144"/>
      <c r="S120" s="39"/>
      <c r="T120" s="15" t="s">
        <v>58</v>
      </c>
      <c r="U120" s="15" t="s">
        <v>54</v>
      </c>
      <c r="V120" s="15" t="s">
        <v>55</v>
      </c>
      <c r="W120" s="40" t="s">
        <v>58</v>
      </c>
    </row>
    <row r="121" spans="2:23" x14ac:dyDescent="0.2">
      <c r="B121" s="20"/>
      <c r="C121" s="15"/>
      <c r="D121" s="38" t="s">
        <v>60</v>
      </c>
      <c r="E121" s="37"/>
      <c r="F121" s="37"/>
      <c r="G121" s="37" t="s">
        <v>58</v>
      </c>
      <c r="H121" s="37" t="s">
        <v>58</v>
      </c>
      <c r="I121" s="15"/>
      <c r="J121" s="15" t="s">
        <v>69</v>
      </c>
      <c r="K121" s="15" t="s">
        <v>48</v>
      </c>
      <c r="L121" s="38" t="s">
        <v>49</v>
      </c>
      <c r="M121" s="16">
        <v>0</v>
      </c>
      <c r="N121" s="79" t="s">
        <v>50</v>
      </c>
      <c r="O121" s="39"/>
      <c r="P121" s="39"/>
      <c r="Q121" s="39"/>
      <c r="R121" s="144"/>
      <c r="S121" s="39"/>
      <c r="T121" s="15" t="s">
        <v>58</v>
      </c>
      <c r="U121" s="15" t="s">
        <v>54</v>
      </c>
      <c r="V121" s="15" t="s">
        <v>55</v>
      </c>
      <c r="W121" s="40" t="s">
        <v>58</v>
      </c>
    </row>
    <row r="122" spans="2:23" x14ac:dyDescent="0.2">
      <c r="B122" s="20"/>
      <c r="C122" s="15"/>
      <c r="D122" s="15" t="s">
        <v>61</v>
      </c>
      <c r="E122" s="37"/>
      <c r="F122" s="37"/>
      <c r="G122" s="37" t="s">
        <v>58</v>
      </c>
      <c r="H122" s="37" t="s">
        <v>58</v>
      </c>
      <c r="I122" s="15"/>
      <c r="J122" s="15" t="s">
        <v>169</v>
      </c>
      <c r="K122" s="15" t="s">
        <v>48</v>
      </c>
      <c r="L122" s="38" t="s">
        <v>49</v>
      </c>
      <c r="M122" s="16">
        <v>0</v>
      </c>
      <c r="N122" s="79" t="s">
        <v>50</v>
      </c>
      <c r="O122" s="39"/>
      <c r="P122" s="39"/>
      <c r="Q122" s="39"/>
      <c r="R122" s="144"/>
      <c r="S122" s="39"/>
      <c r="T122" s="15" t="s">
        <v>58</v>
      </c>
      <c r="U122" s="15" t="s">
        <v>54</v>
      </c>
      <c r="V122" s="15" t="s">
        <v>55</v>
      </c>
      <c r="W122" s="40" t="s">
        <v>58</v>
      </c>
    </row>
    <row r="123" spans="2:23" ht="12.75" customHeight="1" x14ac:dyDescent="0.2">
      <c r="B123" s="20"/>
      <c r="C123" s="15"/>
      <c r="D123" s="15" t="s">
        <v>63</v>
      </c>
      <c r="E123" s="37"/>
      <c r="F123" s="37"/>
      <c r="G123" s="37" t="s">
        <v>58</v>
      </c>
      <c r="H123" s="37" t="s">
        <v>58</v>
      </c>
      <c r="I123" s="15"/>
      <c r="J123" s="15" t="s">
        <v>169</v>
      </c>
      <c r="K123" s="15" t="s">
        <v>48</v>
      </c>
      <c r="L123" s="38" t="s">
        <v>49</v>
      </c>
      <c r="M123" s="16">
        <v>0</v>
      </c>
      <c r="N123" s="79" t="s">
        <v>50</v>
      </c>
      <c r="O123" s="39"/>
      <c r="P123" s="39"/>
      <c r="Q123" s="39"/>
      <c r="R123" s="144"/>
      <c r="S123" s="39"/>
      <c r="T123" s="15" t="s">
        <v>58</v>
      </c>
      <c r="U123" s="15" t="s">
        <v>54</v>
      </c>
      <c r="V123" s="15" t="s">
        <v>55</v>
      </c>
      <c r="W123" s="40" t="s">
        <v>58</v>
      </c>
    </row>
    <row r="124" spans="2:23" x14ac:dyDescent="0.2">
      <c r="B124" s="20"/>
      <c r="C124" s="15"/>
      <c r="D124" s="15" t="s">
        <v>71</v>
      </c>
      <c r="E124" s="37"/>
      <c r="F124" s="37"/>
      <c r="G124" s="37" t="s">
        <v>58</v>
      </c>
      <c r="H124" s="37" t="s">
        <v>58</v>
      </c>
      <c r="I124" s="15"/>
      <c r="J124" s="15" t="s">
        <v>170</v>
      </c>
      <c r="K124" s="15" t="s">
        <v>73</v>
      </c>
      <c r="L124" s="38" t="s">
        <v>49</v>
      </c>
      <c r="M124" s="16">
        <v>0</v>
      </c>
      <c r="N124" s="79" t="s">
        <v>50</v>
      </c>
      <c r="O124" s="39"/>
      <c r="P124" s="39"/>
      <c r="Q124" s="80"/>
      <c r="R124" s="144"/>
      <c r="S124" s="39"/>
      <c r="T124" s="15" t="s">
        <v>58</v>
      </c>
      <c r="U124" s="15" t="s">
        <v>54</v>
      </c>
      <c r="V124" s="63" t="s">
        <v>55</v>
      </c>
      <c r="W124" s="40" t="s">
        <v>58</v>
      </c>
    </row>
    <row r="125" spans="2:23" ht="63.75" x14ac:dyDescent="0.2">
      <c r="B125" s="20"/>
      <c r="C125" s="15"/>
      <c r="D125" s="38" t="s">
        <v>171</v>
      </c>
      <c r="E125" s="37"/>
      <c r="F125" s="37"/>
      <c r="G125" s="37" t="s">
        <v>58</v>
      </c>
      <c r="H125" s="37" t="s">
        <v>58</v>
      </c>
      <c r="I125" s="63"/>
      <c r="J125" s="15" t="s">
        <v>172</v>
      </c>
      <c r="K125" s="15" t="s">
        <v>73</v>
      </c>
      <c r="L125" s="38" t="s">
        <v>49</v>
      </c>
      <c r="M125" s="17" t="s">
        <v>173</v>
      </c>
      <c r="N125" s="79" t="s">
        <v>50</v>
      </c>
      <c r="O125" s="39"/>
      <c r="P125" s="39"/>
      <c r="Q125" s="39" t="s">
        <v>174</v>
      </c>
      <c r="R125" s="87" t="s">
        <v>175</v>
      </c>
      <c r="S125" s="39"/>
      <c r="T125" s="15" t="s">
        <v>58</v>
      </c>
      <c r="U125" s="15" t="s">
        <v>54</v>
      </c>
      <c r="V125" s="63" t="s">
        <v>79</v>
      </c>
      <c r="W125" s="41" t="s">
        <v>176</v>
      </c>
    </row>
    <row r="126" spans="2:23" ht="25.5" x14ac:dyDescent="0.2">
      <c r="B126" s="20"/>
      <c r="C126" s="15"/>
      <c r="D126" s="38" t="s">
        <v>124</v>
      </c>
      <c r="E126" s="37"/>
      <c r="F126" s="37"/>
      <c r="G126" s="37">
        <v>45121</v>
      </c>
      <c r="H126" s="37" t="s">
        <v>58</v>
      </c>
      <c r="I126" s="63"/>
      <c r="J126" s="15" t="s">
        <v>177</v>
      </c>
      <c r="K126" s="15" t="s">
        <v>73</v>
      </c>
      <c r="L126" s="38" t="s">
        <v>49</v>
      </c>
      <c r="M126" s="17" t="s">
        <v>178</v>
      </c>
      <c r="N126" s="79" t="s">
        <v>50</v>
      </c>
      <c r="O126" s="39"/>
      <c r="P126" s="39"/>
      <c r="Q126" s="39" t="s">
        <v>179</v>
      </c>
      <c r="R126" s="83" t="s">
        <v>166</v>
      </c>
      <c r="S126" s="39"/>
      <c r="T126" s="15" t="s">
        <v>58</v>
      </c>
      <c r="U126" s="15" t="s">
        <v>54</v>
      </c>
      <c r="V126" s="63" t="s">
        <v>55</v>
      </c>
      <c r="W126" s="41" t="s">
        <v>180</v>
      </c>
    </row>
    <row r="127" spans="2:23" ht="13.5" customHeight="1" x14ac:dyDescent="0.2">
      <c r="B127" s="20"/>
      <c r="C127" s="15"/>
      <c r="D127" s="38" t="s">
        <v>44</v>
      </c>
      <c r="E127" s="37"/>
      <c r="F127" s="37"/>
      <c r="G127" s="86">
        <v>45292</v>
      </c>
      <c r="H127" s="86">
        <v>45657</v>
      </c>
      <c r="I127" s="63"/>
      <c r="J127" s="15" t="s">
        <v>155</v>
      </c>
      <c r="K127" s="15" t="s">
        <v>48</v>
      </c>
      <c r="L127" s="38" t="s">
        <v>49</v>
      </c>
      <c r="M127" s="88">
        <f>366.45/365</f>
        <v>1.003972602739726</v>
      </c>
      <c r="N127" s="79" t="s">
        <v>50</v>
      </c>
      <c r="O127" s="39"/>
      <c r="P127" s="39"/>
      <c r="Q127" s="39" t="s">
        <v>165</v>
      </c>
      <c r="R127" s="146" t="s">
        <v>166</v>
      </c>
      <c r="S127" s="39"/>
      <c r="T127" s="15" t="s">
        <v>58</v>
      </c>
      <c r="U127" s="15" t="s">
        <v>54</v>
      </c>
      <c r="V127" s="15" t="s">
        <v>55</v>
      </c>
      <c r="W127" s="40"/>
    </row>
    <row r="128" spans="2:23" x14ac:dyDescent="0.2">
      <c r="B128" s="20"/>
      <c r="C128" s="15"/>
      <c r="D128" s="15" t="s">
        <v>57</v>
      </c>
      <c r="E128" s="37"/>
      <c r="F128" s="37"/>
      <c r="G128" s="37" t="s">
        <v>58</v>
      </c>
      <c r="H128" s="37" t="s">
        <v>58</v>
      </c>
      <c r="I128" s="63"/>
      <c r="J128" s="15" t="s">
        <v>181</v>
      </c>
      <c r="K128" s="15" t="s">
        <v>48</v>
      </c>
      <c r="L128" s="38" t="s">
        <v>49</v>
      </c>
      <c r="M128" s="16">
        <v>0</v>
      </c>
      <c r="N128" s="79" t="s">
        <v>50</v>
      </c>
      <c r="O128" s="39"/>
      <c r="P128" s="39"/>
      <c r="Q128" s="39"/>
      <c r="R128" s="144"/>
      <c r="S128" s="39"/>
      <c r="T128" s="15" t="s">
        <v>58</v>
      </c>
      <c r="U128" s="15" t="s">
        <v>54</v>
      </c>
      <c r="V128" s="15" t="s">
        <v>55</v>
      </c>
      <c r="W128" s="40"/>
    </row>
    <row r="129" spans="2:23" x14ac:dyDescent="0.2">
      <c r="B129" s="20"/>
      <c r="C129" s="15"/>
      <c r="D129" s="38" t="s">
        <v>60</v>
      </c>
      <c r="E129" s="37"/>
      <c r="F129" s="37"/>
      <c r="G129" s="37" t="s">
        <v>58</v>
      </c>
      <c r="H129" s="37" t="s">
        <v>58</v>
      </c>
      <c r="I129" s="63"/>
      <c r="J129" s="15" t="s">
        <v>155</v>
      </c>
      <c r="K129" s="15" t="s">
        <v>48</v>
      </c>
      <c r="L129" s="38" t="s">
        <v>49</v>
      </c>
      <c r="M129" s="16">
        <v>0</v>
      </c>
      <c r="N129" s="79" t="s">
        <v>50</v>
      </c>
      <c r="O129" s="39"/>
      <c r="P129" s="39"/>
      <c r="Q129" s="39"/>
      <c r="R129" s="144"/>
      <c r="S129" s="39"/>
      <c r="T129" s="15" t="s">
        <v>58</v>
      </c>
      <c r="U129" s="15" t="s">
        <v>54</v>
      </c>
      <c r="V129" s="15" t="s">
        <v>55</v>
      </c>
      <c r="W129" s="40"/>
    </row>
    <row r="130" spans="2:23" x14ac:dyDescent="0.2">
      <c r="B130" s="20"/>
      <c r="C130" s="15"/>
      <c r="D130" s="15" t="s">
        <v>61</v>
      </c>
      <c r="E130" s="37"/>
      <c r="F130" s="37"/>
      <c r="G130" s="37" t="s">
        <v>58</v>
      </c>
      <c r="H130" s="37" t="s">
        <v>58</v>
      </c>
      <c r="I130" s="63"/>
      <c r="J130" s="15" t="s">
        <v>127</v>
      </c>
      <c r="K130" s="15" t="s">
        <v>48</v>
      </c>
      <c r="L130" s="38" t="s">
        <v>49</v>
      </c>
      <c r="M130" s="16">
        <v>0</v>
      </c>
      <c r="N130" s="79" t="s">
        <v>50</v>
      </c>
      <c r="O130" s="39"/>
      <c r="P130" s="39"/>
      <c r="Q130" s="39"/>
      <c r="R130" s="144"/>
      <c r="S130" s="39"/>
      <c r="T130" s="15" t="s">
        <v>58</v>
      </c>
      <c r="U130" s="15" t="s">
        <v>54</v>
      </c>
      <c r="V130" s="15" t="s">
        <v>55</v>
      </c>
      <c r="W130" s="40"/>
    </row>
    <row r="131" spans="2:23" x14ac:dyDescent="0.2">
      <c r="B131" s="20"/>
      <c r="C131" s="15"/>
      <c r="D131" s="15" t="s">
        <v>63</v>
      </c>
      <c r="E131" s="37"/>
      <c r="F131" s="37"/>
      <c r="G131" s="37" t="s">
        <v>58</v>
      </c>
      <c r="H131" s="37" t="s">
        <v>58</v>
      </c>
      <c r="I131" s="63"/>
      <c r="J131" s="15" t="s">
        <v>127</v>
      </c>
      <c r="K131" s="15" t="s">
        <v>48</v>
      </c>
      <c r="L131" s="38" t="s">
        <v>49</v>
      </c>
      <c r="M131" s="16">
        <v>0</v>
      </c>
      <c r="N131" s="79" t="s">
        <v>50</v>
      </c>
      <c r="O131" s="39"/>
      <c r="P131" s="39"/>
      <c r="Q131" s="39"/>
      <c r="R131" s="144"/>
      <c r="S131" s="39"/>
      <c r="T131" s="15" t="s">
        <v>58</v>
      </c>
      <c r="U131" s="15" t="s">
        <v>54</v>
      </c>
      <c r="V131" s="15" t="s">
        <v>55</v>
      </c>
      <c r="W131" s="40"/>
    </row>
    <row r="132" spans="2:23" x14ac:dyDescent="0.2">
      <c r="B132" s="20"/>
      <c r="C132" s="15"/>
      <c r="D132" s="15" t="s">
        <v>71</v>
      </c>
      <c r="E132" s="37"/>
      <c r="F132" s="37"/>
      <c r="G132" s="37" t="s">
        <v>58</v>
      </c>
      <c r="H132" s="37" t="s">
        <v>58</v>
      </c>
      <c r="I132" s="63"/>
      <c r="J132" s="15" t="s">
        <v>182</v>
      </c>
      <c r="K132" s="15" t="s">
        <v>73</v>
      </c>
      <c r="L132" s="38" t="s">
        <v>49</v>
      </c>
      <c r="M132" s="16">
        <v>0</v>
      </c>
      <c r="N132" s="79" t="s">
        <v>50</v>
      </c>
      <c r="O132" s="39"/>
      <c r="P132" s="39"/>
      <c r="Q132" s="39"/>
      <c r="R132" s="145"/>
      <c r="S132" s="39"/>
      <c r="T132" s="15" t="s">
        <v>58</v>
      </c>
      <c r="U132" s="15" t="s">
        <v>54</v>
      </c>
      <c r="V132" s="15" t="s">
        <v>55</v>
      </c>
      <c r="W132" s="40"/>
    </row>
    <row r="133" spans="2:23" ht="13.5" customHeight="1" x14ac:dyDescent="0.2">
      <c r="B133" s="20"/>
      <c r="C133" s="15"/>
      <c r="D133" s="38" t="s">
        <v>44</v>
      </c>
      <c r="E133" s="37"/>
      <c r="F133" s="37"/>
      <c r="G133" s="86">
        <v>45658</v>
      </c>
      <c r="H133" s="86">
        <v>46387</v>
      </c>
      <c r="I133" s="63"/>
      <c r="J133" s="15" t="s">
        <v>183</v>
      </c>
      <c r="K133" s="15" t="s">
        <v>48</v>
      </c>
      <c r="L133" s="38" t="s">
        <v>49</v>
      </c>
      <c r="M133" s="88">
        <f>366.45/365</f>
        <v>1.003972602739726</v>
      </c>
      <c r="N133" s="79" t="s">
        <v>50</v>
      </c>
      <c r="O133" s="39"/>
      <c r="P133" s="39"/>
      <c r="Q133" s="39" t="s">
        <v>165</v>
      </c>
      <c r="R133" s="146" t="s">
        <v>166</v>
      </c>
      <c r="S133" s="39"/>
      <c r="T133" s="15" t="s">
        <v>58</v>
      </c>
      <c r="U133" s="15" t="s">
        <v>54</v>
      </c>
      <c r="V133" s="15" t="s">
        <v>55</v>
      </c>
      <c r="W133" s="40"/>
    </row>
    <row r="134" spans="2:23" x14ac:dyDescent="0.2">
      <c r="B134" s="20"/>
      <c r="C134" s="15"/>
      <c r="D134" s="15" t="s">
        <v>57</v>
      </c>
      <c r="E134" s="37"/>
      <c r="F134" s="37"/>
      <c r="G134" s="37" t="s">
        <v>58</v>
      </c>
      <c r="H134" s="37" t="s">
        <v>58</v>
      </c>
      <c r="I134" s="63"/>
      <c r="J134" s="15" t="s">
        <v>184</v>
      </c>
      <c r="K134" s="15" t="s">
        <v>48</v>
      </c>
      <c r="L134" s="38" t="s">
        <v>49</v>
      </c>
      <c r="M134" s="16">
        <v>0</v>
      </c>
      <c r="N134" s="79" t="s">
        <v>50</v>
      </c>
      <c r="O134" s="39"/>
      <c r="P134" s="39"/>
      <c r="Q134" s="39"/>
      <c r="R134" s="144"/>
      <c r="S134" s="39"/>
      <c r="T134" s="15" t="s">
        <v>58</v>
      </c>
      <c r="U134" s="15" t="s">
        <v>54</v>
      </c>
      <c r="V134" s="15" t="s">
        <v>55</v>
      </c>
      <c r="W134" s="40"/>
    </row>
    <row r="135" spans="2:23" ht="15" customHeight="1" x14ac:dyDescent="0.2">
      <c r="B135" s="20"/>
      <c r="C135" s="15"/>
      <c r="D135" s="38" t="s">
        <v>60</v>
      </c>
      <c r="E135" s="37"/>
      <c r="F135" s="37"/>
      <c r="G135" s="37" t="s">
        <v>58</v>
      </c>
      <c r="H135" s="37" t="s">
        <v>58</v>
      </c>
      <c r="I135" s="63"/>
      <c r="J135" s="15" t="s">
        <v>183</v>
      </c>
      <c r="K135" s="15" t="s">
        <v>48</v>
      </c>
      <c r="L135" s="38" t="s">
        <v>49</v>
      </c>
      <c r="M135" s="16">
        <v>0</v>
      </c>
      <c r="N135" s="79" t="s">
        <v>50</v>
      </c>
      <c r="O135" s="39"/>
      <c r="P135" s="39"/>
      <c r="Q135" s="39"/>
      <c r="R135" s="144"/>
      <c r="S135" s="39"/>
      <c r="T135" s="15" t="s">
        <v>58</v>
      </c>
      <c r="U135" s="15" t="s">
        <v>54</v>
      </c>
      <c r="V135" s="15" t="s">
        <v>55</v>
      </c>
      <c r="W135" s="40"/>
    </row>
    <row r="136" spans="2:23" ht="12.75" customHeight="1" x14ac:dyDescent="0.2">
      <c r="B136" s="20"/>
      <c r="C136" s="15"/>
      <c r="D136" s="15" t="s">
        <v>61</v>
      </c>
      <c r="E136" s="37"/>
      <c r="F136" s="37"/>
      <c r="G136" s="37" t="s">
        <v>58</v>
      </c>
      <c r="H136" s="37" t="s">
        <v>58</v>
      </c>
      <c r="I136" s="63"/>
      <c r="J136" s="15" t="s">
        <v>185</v>
      </c>
      <c r="K136" s="15" t="s">
        <v>48</v>
      </c>
      <c r="L136" s="38" t="s">
        <v>49</v>
      </c>
      <c r="M136" s="16">
        <v>0</v>
      </c>
      <c r="N136" s="79" t="s">
        <v>50</v>
      </c>
      <c r="O136" s="39"/>
      <c r="P136" s="39"/>
      <c r="Q136" s="39"/>
      <c r="R136" s="144"/>
      <c r="S136" s="39"/>
      <c r="T136" s="15" t="s">
        <v>58</v>
      </c>
      <c r="U136" s="15" t="s">
        <v>54</v>
      </c>
      <c r="V136" s="15" t="s">
        <v>55</v>
      </c>
      <c r="W136" s="40"/>
    </row>
    <row r="137" spans="2:23" x14ac:dyDescent="0.2">
      <c r="B137" s="20"/>
      <c r="C137" s="15"/>
      <c r="D137" s="15" t="s">
        <v>63</v>
      </c>
      <c r="E137" s="37"/>
      <c r="F137" s="37"/>
      <c r="G137" s="37" t="s">
        <v>58</v>
      </c>
      <c r="H137" s="37" t="s">
        <v>58</v>
      </c>
      <c r="I137" s="63"/>
      <c r="J137" s="15" t="s">
        <v>185</v>
      </c>
      <c r="K137" s="15" t="s">
        <v>48</v>
      </c>
      <c r="L137" s="38" t="s">
        <v>49</v>
      </c>
      <c r="M137" s="16">
        <v>0</v>
      </c>
      <c r="N137" s="79" t="s">
        <v>50</v>
      </c>
      <c r="O137" s="39"/>
      <c r="P137" s="39"/>
      <c r="Q137" s="39"/>
      <c r="R137" s="144"/>
      <c r="S137" s="39"/>
      <c r="T137" s="15" t="s">
        <v>58</v>
      </c>
      <c r="U137" s="15" t="s">
        <v>54</v>
      </c>
      <c r="V137" s="15" t="s">
        <v>55</v>
      </c>
      <c r="W137" s="40"/>
    </row>
    <row r="138" spans="2:23" x14ac:dyDescent="0.2">
      <c r="B138" s="20"/>
      <c r="C138" s="15"/>
      <c r="D138" s="15" t="s">
        <v>71</v>
      </c>
      <c r="E138" s="37"/>
      <c r="F138" s="37"/>
      <c r="G138" s="37" t="s">
        <v>58</v>
      </c>
      <c r="H138" s="37" t="s">
        <v>58</v>
      </c>
      <c r="I138" s="63"/>
      <c r="J138" s="15" t="s">
        <v>186</v>
      </c>
      <c r="K138" s="15" t="s">
        <v>73</v>
      </c>
      <c r="L138" s="38" t="s">
        <v>49</v>
      </c>
      <c r="M138" s="16">
        <v>0</v>
      </c>
      <c r="N138" s="79" t="s">
        <v>50</v>
      </c>
      <c r="O138" s="39"/>
      <c r="P138" s="39"/>
      <c r="Q138" s="39"/>
      <c r="R138" s="145"/>
      <c r="S138" s="39"/>
      <c r="T138" s="15" t="s">
        <v>58</v>
      </c>
      <c r="U138" s="15" t="s">
        <v>54</v>
      </c>
      <c r="V138" s="15" t="s">
        <v>55</v>
      </c>
      <c r="W138" s="40"/>
    </row>
    <row r="139" spans="2:23" ht="13.5" customHeight="1" x14ac:dyDescent="0.2">
      <c r="B139" s="20"/>
      <c r="C139" s="15"/>
      <c r="D139" s="38" t="s">
        <v>44</v>
      </c>
      <c r="E139" s="37"/>
      <c r="F139" s="37"/>
      <c r="G139" s="86">
        <v>46388</v>
      </c>
      <c r="H139" s="86">
        <v>46752</v>
      </c>
      <c r="I139" s="63"/>
      <c r="J139" s="15" t="s">
        <v>155</v>
      </c>
      <c r="K139" s="15" t="s">
        <v>48</v>
      </c>
      <c r="L139" s="38" t="s">
        <v>49</v>
      </c>
      <c r="M139" s="88">
        <f>366.45/365</f>
        <v>1.003972602739726</v>
      </c>
      <c r="N139" s="79" t="s">
        <v>50</v>
      </c>
      <c r="O139" s="39"/>
      <c r="P139" s="39"/>
      <c r="Q139" s="39" t="s">
        <v>165</v>
      </c>
      <c r="R139" s="146" t="s">
        <v>166</v>
      </c>
      <c r="S139" s="39"/>
      <c r="T139" s="15" t="s">
        <v>58</v>
      </c>
      <c r="U139" s="15" t="s">
        <v>54</v>
      </c>
      <c r="V139" s="15" t="s">
        <v>55</v>
      </c>
      <c r="W139" s="40"/>
    </row>
    <row r="140" spans="2:23" x14ac:dyDescent="0.2">
      <c r="B140" s="20"/>
      <c r="C140" s="15"/>
      <c r="D140" s="15" t="s">
        <v>57</v>
      </c>
      <c r="E140" s="37"/>
      <c r="F140" s="37"/>
      <c r="G140" s="37" t="s">
        <v>58</v>
      </c>
      <c r="H140" s="37" t="s">
        <v>58</v>
      </c>
      <c r="I140" s="63"/>
      <c r="J140" s="15" t="s">
        <v>181</v>
      </c>
      <c r="K140" s="15" t="s">
        <v>48</v>
      </c>
      <c r="L140" s="38" t="s">
        <v>49</v>
      </c>
      <c r="M140" s="16">
        <v>0</v>
      </c>
      <c r="N140" s="79" t="s">
        <v>50</v>
      </c>
      <c r="O140" s="39"/>
      <c r="P140" s="39"/>
      <c r="Q140" s="15"/>
      <c r="R140" s="144"/>
      <c r="S140" s="39"/>
      <c r="T140" s="15" t="s">
        <v>58</v>
      </c>
      <c r="U140" s="15" t="s">
        <v>54</v>
      </c>
      <c r="V140" s="15" t="s">
        <v>55</v>
      </c>
      <c r="W140" s="40"/>
    </row>
    <row r="141" spans="2:23" x14ac:dyDescent="0.2">
      <c r="B141" s="20"/>
      <c r="C141" s="15"/>
      <c r="D141" s="38" t="s">
        <v>60</v>
      </c>
      <c r="E141" s="37"/>
      <c r="F141" s="37"/>
      <c r="G141" s="37" t="s">
        <v>58</v>
      </c>
      <c r="H141" s="37" t="s">
        <v>58</v>
      </c>
      <c r="I141" s="15"/>
      <c r="J141" s="15" t="s">
        <v>155</v>
      </c>
      <c r="K141" s="15" t="s">
        <v>48</v>
      </c>
      <c r="L141" s="38" t="s">
        <v>49</v>
      </c>
      <c r="M141" s="16">
        <v>0</v>
      </c>
      <c r="N141" s="79" t="s">
        <v>50</v>
      </c>
      <c r="O141" s="39"/>
      <c r="P141" s="39"/>
      <c r="Q141" s="15"/>
      <c r="R141" s="144"/>
      <c r="S141" s="39"/>
      <c r="T141" s="15" t="s">
        <v>58</v>
      </c>
      <c r="U141" s="15" t="s">
        <v>54</v>
      </c>
      <c r="V141" s="15" t="s">
        <v>55</v>
      </c>
      <c r="W141" s="40"/>
    </row>
    <row r="142" spans="2:23" ht="12.75" customHeight="1" x14ac:dyDescent="0.2">
      <c r="B142" s="20"/>
      <c r="C142" s="15"/>
      <c r="D142" s="15" t="s">
        <v>61</v>
      </c>
      <c r="E142" s="37"/>
      <c r="F142" s="37"/>
      <c r="G142" s="37" t="s">
        <v>58</v>
      </c>
      <c r="H142" s="37" t="s">
        <v>58</v>
      </c>
      <c r="I142" s="63"/>
      <c r="J142" s="15" t="s">
        <v>127</v>
      </c>
      <c r="K142" s="15" t="s">
        <v>48</v>
      </c>
      <c r="L142" s="38" t="s">
        <v>49</v>
      </c>
      <c r="M142" s="16">
        <v>0</v>
      </c>
      <c r="N142" s="79" t="s">
        <v>50</v>
      </c>
      <c r="O142" s="39"/>
      <c r="P142" s="39"/>
      <c r="Q142" s="15"/>
      <c r="R142" s="144"/>
      <c r="S142" s="39"/>
      <c r="T142" s="15" t="s">
        <v>58</v>
      </c>
      <c r="U142" s="15" t="s">
        <v>54</v>
      </c>
      <c r="V142" s="15" t="s">
        <v>55</v>
      </c>
      <c r="W142" s="40"/>
    </row>
    <row r="143" spans="2:23" x14ac:dyDescent="0.2">
      <c r="B143" s="20"/>
      <c r="C143" s="15"/>
      <c r="D143" s="15" t="s">
        <v>63</v>
      </c>
      <c r="E143" s="37"/>
      <c r="F143" s="37"/>
      <c r="G143" s="37" t="s">
        <v>58</v>
      </c>
      <c r="H143" s="37" t="s">
        <v>58</v>
      </c>
      <c r="I143" s="63"/>
      <c r="J143" s="15" t="s">
        <v>127</v>
      </c>
      <c r="K143" s="15" t="s">
        <v>48</v>
      </c>
      <c r="L143" s="38" t="s">
        <v>49</v>
      </c>
      <c r="M143" s="16">
        <v>0</v>
      </c>
      <c r="N143" s="79" t="s">
        <v>50</v>
      </c>
      <c r="O143" s="39"/>
      <c r="P143" s="39"/>
      <c r="Q143" s="15"/>
      <c r="R143" s="144"/>
      <c r="S143" s="39"/>
      <c r="T143" s="15" t="s">
        <v>58</v>
      </c>
      <c r="U143" s="15" t="s">
        <v>54</v>
      </c>
      <c r="V143" s="15" t="s">
        <v>55</v>
      </c>
      <c r="W143" s="40"/>
    </row>
    <row r="144" spans="2:23" x14ac:dyDescent="0.2">
      <c r="B144" s="20"/>
      <c r="C144" s="15"/>
      <c r="D144" s="15" t="s">
        <v>71</v>
      </c>
      <c r="E144" s="37"/>
      <c r="F144" s="37"/>
      <c r="G144" s="37" t="s">
        <v>58</v>
      </c>
      <c r="H144" s="37" t="s">
        <v>58</v>
      </c>
      <c r="I144" s="15"/>
      <c r="J144" s="15" t="s">
        <v>182</v>
      </c>
      <c r="K144" s="15" t="s">
        <v>73</v>
      </c>
      <c r="L144" s="38" t="s">
        <v>49</v>
      </c>
      <c r="M144" s="16">
        <v>0</v>
      </c>
      <c r="N144" s="79" t="s">
        <v>50</v>
      </c>
      <c r="O144" s="39"/>
      <c r="P144" s="39"/>
      <c r="Q144" s="15"/>
      <c r="R144" s="145"/>
      <c r="S144" s="39"/>
      <c r="T144" s="15" t="s">
        <v>58</v>
      </c>
      <c r="U144" s="15" t="s">
        <v>54</v>
      </c>
      <c r="V144" s="15" t="s">
        <v>55</v>
      </c>
      <c r="W144" s="40"/>
    </row>
    <row r="145" spans="2:23" x14ac:dyDescent="0.2">
      <c r="B145" s="43"/>
      <c r="C145" s="44"/>
      <c r="D145" s="44" t="s">
        <v>74</v>
      </c>
      <c r="E145" s="45"/>
      <c r="F145" s="45"/>
      <c r="G145" s="45">
        <v>43831</v>
      </c>
      <c r="H145" s="45" t="s">
        <v>58</v>
      </c>
      <c r="I145" s="44"/>
      <c r="J145" s="47" t="s">
        <v>75</v>
      </c>
      <c r="K145" s="44"/>
      <c r="L145" s="44" t="s">
        <v>76</v>
      </c>
      <c r="M145" s="47"/>
      <c r="N145" s="48"/>
      <c r="O145" s="48" t="s">
        <v>187</v>
      </c>
      <c r="P145" s="48" t="s">
        <v>78</v>
      </c>
      <c r="Q145" s="44"/>
      <c r="R145" s="44"/>
      <c r="S145" s="147" t="s">
        <v>188</v>
      </c>
      <c r="T145" s="44" t="s">
        <v>58</v>
      </c>
      <c r="U145" s="44" t="s">
        <v>54</v>
      </c>
      <c r="V145" s="44" t="s">
        <v>79</v>
      </c>
      <c r="W145" s="49" t="s">
        <v>80</v>
      </c>
    </row>
    <row r="146" spans="2:23" x14ac:dyDescent="0.2">
      <c r="B146" s="43"/>
      <c r="C146" s="44"/>
      <c r="D146" s="44" t="s">
        <v>81</v>
      </c>
      <c r="E146" s="45"/>
      <c r="F146" s="45"/>
      <c r="G146" s="45" t="s">
        <v>58</v>
      </c>
      <c r="H146" s="45" t="s">
        <v>58</v>
      </c>
      <c r="I146" s="44"/>
      <c r="J146" s="47" t="s">
        <v>58</v>
      </c>
      <c r="K146" s="44"/>
      <c r="L146" s="44" t="s">
        <v>76</v>
      </c>
      <c r="M146" s="47"/>
      <c r="N146" s="48"/>
      <c r="O146" s="48" t="s">
        <v>187</v>
      </c>
      <c r="P146" s="48" t="s">
        <v>78</v>
      </c>
      <c r="Q146" s="44"/>
      <c r="R146" s="44"/>
      <c r="S146" s="148"/>
      <c r="T146" s="44" t="s">
        <v>58</v>
      </c>
      <c r="U146" s="44" t="s">
        <v>54</v>
      </c>
      <c r="V146" s="44" t="s">
        <v>79</v>
      </c>
      <c r="W146" s="49" t="s">
        <v>58</v>
      </c>
    </row>
    <row r="147" spans="2:23" x14ac:dyDescent="0.2">
      <c r="B147" s="43"/>
      <c r="C147" s="44"/>
      <c r="D147" s="44" t="s">
        <v>82</v>
      </c>
      <c r="E147" s="45"/>
      <c r="F147" s="45"/>
      <c r="G147" s="45" t="s">
        <v>58</v>
      </c>
      <c r="H147" s="45" t="s">
        <v>58</v>
      </c>
      <c r="I147" s="44"/>
      <c r="J147" s="47" t="s">
        <v>58</v>
      </c>
      <c r="K147" s="44"/>
      <c r="L147" s="44" t="s">
        <v>76</v>
      </c>
      <c r="M147" s="47"/>
      <c r="N147" s="48"/>
      <c r="O147" s="48" t="s">
        <v>189</v>
      </c>
      <c r="P147" s="48" t="s">
        <v>78</v>
      </c>
      <c r="Q147" s="44"/>
      <c r="R147" s="44"/>
      <c r="S147" s="148"/>
      <c r="T147" s="44" t="s">
        <v>58</v>
      </c>
      <c r="U147" s="44" t="s">
        <v>54</v>
      </c>
      <c r="V147" s="44" t="s">
        <v>79</v>
      </c>
      <c r="W147" s="49" t="s">
        <v>58</v>
      </c>
    </row>
    <row r="148" spans="2:23" x14ac:dyDescent="0.2">
      <c r="B148" s="43"/>
      <c r="C148" s="44"/>
      <c r="D148" s="44" t="s">
        <v>84</v>
      </c>
      <c r="E148" s="45"/>
      <c r="F148" s="45"/>
      <c r="G148" s="45" t="s">
        <v>58</v>
      </c>
      <c r="H148" s="45" t="s">
        <v>58</v>
      </c>
      <c r="I148" s="44"/>
      <c r="J148" s="47" t="s">
        <v>58</v>
      </c>
      <c r="K148" s="44"/>
      <c r="L148" s="44" t="s">
        <v>76</v>
      </c>
      <c r="M148" s="47"/>
      <c r="N148" s="48"/>
      <c r="O148" s="48" t="s">
        <v>187</v>
      </c>
      <c r="P148" s="48" t="s">
        <v>78</v>
      </c>
      <c r="Q148" s="44"/>
      <c r="R148" s="44"/>
      <c r="S148" s="148"/>
      <c r="T148" s="44" t="s">
        <v>58</v>
      </c>
      <c r="U148" s="44" t="s">
        <v>54</v>
      </c>
      <c r="V148" s="44" t="s">
        <v>79</v>
      </c>
      <c r="W148" s="49" t="s">
        <v>58</v>
      </c>
    </row>
    <row r="149" spans="2:23" ht="25.5" x14ac:dyDescent="0.2">
      <c r="B149" s="43"/>
      <c r="C149" s="44"/>
      <c r="D149" s="44" t="s">
        <v>85</v>
      </c>
      <c r="E149" s="45"/>
      <c r="F149" s="45"/>
      <c r="G149" s="45" t="s">
        <v>45</v>
      </c>
      <c r="H149" s="45" t="s">
        <v>58</v>
      </c>
      <c r="I149" s="44"/>
      <c r="J149" s="47" t="s">
        <v>58</v>
      </c>
      <c r="K149" s="44"/>
      <c r="L149" s="44" t="s">
        <v>76</v>
      </c>
      <c r="M149" s="47"/>
      <c r="N149" s="48"/>
      <c r="O149" s="48" t="s">
        <v>189</v>
      </c>
      <c r="P149" s="48" t="s">
        <v>78</v>
      </c>
      <c r="Q149" s="44"/>
      <c r="R149" s="44"/>
      <c r="S149" s="148"/>
      <c r="T149" s="44" t="s">
        <v>58</v>
      </c>
      <c r="U149" s="44" t="s">
        <v>54</v>
      </c>
      <c r="V149" s="44" t="s">
        <v>79</v>
      </c>
      <c r="W149" s="71" t="s">
        <v>190</v>
      </c>
    </row>
    <row r="150" spans="2:23" x14ac:dyDescent="0.2">
      <c r="B150" s="43"/>
      <c r="C150" s="44"/>
      <c r="D150" s="44" t="s">
        <v>87</v>
      </c>
      <c r="E150" s="45"/>
      <c r="F150" s="45"/>
      <c r="G150" s="45" t="s">
        <v>58</v>
      </c>
      <c r="H150" s="45" t="s">
        <v>58</v>
      </c>
      <c r="I150" s="44"/>
      <c r="J150" s="47" t="s">
        <v>58</v>
      </c>
      <c r="K150" s="44"/>
      <c r="L150" s="44" t="s">
        <v>76</v>
      </c>
      <c r="M150" s="47"/>
      <c r="N150" s="48"/>
      <c r="O150" s="48" t="s">
        <v>189</v>
      </c>
      <c r="P150" s="48" t="s">
        <v>78</v>
      </c>
      <c r="Q150" s="44"/>
      <c r="R150" s="44"/>
      <c r="S150" s="148"/>
      <c r="T150" s="44" t="s">
        <v>58</v>
      </c>
      <c r="U150" s="44" t="s">
        <v>54</v>
      </c>
      <c r="V150" s="44" t="s">
        <v>79</v>
      </c>
      <c r="W150" s="49" t="s">
        <v>58</v>
      </c>
    </row>
    <row r="151" spans="2:23" ht="51" x14ac:dyDescent="0.2">
      <c r="B151" s="43"/>
      <c r="C151" s="44"/>
      <c r="D151" s="44" t="s">
        <v>88</v>
      </c>
      <c r="E151" s="45"/>
      <c r="F151" s="45"/>
      <c r="G151" s="45" t="s">
        <v>45</v>
      </c>
      <c r="H151" s="45" t="s">
        <v>58</v>
      </c>
      <c r="I151" s="44"/>
      <c r="J151" s="47" t="s">
        <v>58</v>
      </c>
      <c r="K151" s="44"/>
      <c r="L151" s="44" t="s">
        <v>76</v>
      </c>
      <c r="M151" s="47"/>
      <c r="N151" s="48"/>
      <c r="O151" s="48" t="s">
        <v>191</v>
      </c>
      <c r="P151" s="48" t="s">
        <v>78</v>
      </c>
      <c r="Q151" s="44"/>
      <c r="R151" s="44"/>
      <c r="S151" s="148"/>
      <c r="T151" s="44" t="s">
        <v>58</v>
      </c>
      <c r="U151" s="44" t="s">
        <v>54</v>
      </c>
      <c r="V151" s="44" t="s">
        <v>91</v>
      </c>
      <c r="W151" s="71" t="s">
        <v>192</v>
      </c>
    </row>
    <row r="152" spans="2:23" x14ac:dyDescent="0.2">
      <c r="B152" s="43"/>
      <c r="C152" s="44"/>
      <c r="D152" s="44" t="s">
        <v>93</v>
      </c>
      <c r="E152" s="45"/>
      <c r="F152" s="45"/>
      <c r="G152" s="45">
        <v>43831</v>
      </c>
      <c r="H152" s="45" t="s">
        <v>58</v>
      </c>
      <c r="I152" s="44"/>
      <c r="J152" s="47" t="s">
        <v>58</v>
      </c>
      <c r="K152" s="44"/>
      <c r="L152" s="44" t="s">
        <v>76</v>
      </c>
      <c r="M152" s="47"/>
      <c r="N152" s="48"/>
      <c r="O152" s="48" t="s">
        <v>193</v>
      </c>
      <c r="P152" s="48" t="s">
        <v>78</v>
      </c>
      <c r="Q152" s="44"/>
      <c r="R152" s="44"/>
      <c r="S152" s="148"/>
      <c r="T152" s="44" t="s">
        <v>58</v>
      </c>
      <c r="U152" s="44" t="s">
        <v>54</v>
      </c>
      <c r="V152" s="44" t="s">
        <v>91</v>
      </c>
      <c r="W152" s="49"/>
    </row>
    <row r="153" spans="2:23" x14ac:dyDescent="0.2">
      <c r="B153" s="43"/>
      <c r="C153" s="44"/>
      <c r="D153" s="44" t="s">
        <v>95</v>
      </c>
      <c r="E153" s="45"/>
      <c r="F153" s="45"/>
      <c r="G153" s="45" t="s">
        <v>45</v>
      </c>
      <c r="H153" s="45" t="s">
        <v>58</v>
      </c>
      <c r="I153" s="44"/>
      <c r="J153" s="47" t="s">
        <v>58</v>
      </c>
      <c r="K153" s="44"/>
      <c r="L153" s="44" t="s">
        <v>76</v>
      </c>
      <c r="M153" s="47"/>
      <c r="N153" s="48"/>
      <c r="O153" s="48" t="s">
        <v>194</v>
      </c>
      <c r="P153" s="48" t="s">
        <v>78</v>
      </c>
      <c r="Q153" s="44"/>
      <c r="R153" s="44"/>
      <c r="S153" s="148"/>
      <c r="T153" s="44" t="s">
        <v>58</v>
      </c>
      <c r="U153" s="44" t="s">
        <v>54</v>
      </c>
      <c r="V153" s="44" t="s">
        <v>91</v>
      </c>
      <c r="W153" s="49" t="s">
        <v>195</v>
      </c>
    </row>
    <row r="154" spans="2:23" ht="15" customHeight="1" x14ac:dyDescent="0.2">
      <c r="B154" s="43"/>
      <c r="C154" s="44"/>
      <c r="D154" s="44" t="s">
        <v>97</v>
      </c>
      <c r="E154" s="45"/>
      <c r="F154" s="45"/>
      <c r="G154" s="45">
        <v>43831</v>
      </c>
      <c r="H154" s="45" t="s">
        <v>58</v>
      </c>
      <c r="I154" s="44"/>
      <c r="J154" s="47" t="s">
        <v>58</v>
      </c>
      <c r="K154" s="44"/>
      <c r="L154" s="44" t="s">
        <v>76</v>
      </c>
      <c r="M154" s="47"/>
      <c r="N154" s="48"/>
      <c r="O154" s="48" t="s">
        <v>196</v>
      </c>
      <c r="P154" s="48" t="s">
        <v>78</v>
      </c>
      <c r="Q154" s="44"/>
      <c r="R154" s="44"/>
      <c r="S154" s="148"/>
      <c r="T154" s="44" t="s">
        <v>58</v>
      </c>
      <c r="U154" s="44" t="s">
        <v>54</v>
      </c>
      <c r="V154" s="44" t="s">
        <v>91</v>
      </c>
      <c r="W154" s="49"/>
    </row>
    <row r="155" spans="2:23" x14ac:dyDescent="0.2">
      <c r="B155" s="43"/>
      <c r="C155" s="44"/>
      <c r="D155" s="44" t="s">
        <v>99</v>
      </c>
      <c r="E155" s="45"/>
      <c r="F155" s="45"/>
      <c r="G155" s="45" t="s">
        <v>58</v>
      </c>
      <c r="H155" s="45" t="s">
        <v>58</v>
      </c>
      <c r="I155" s="44"/>
      <c r="J155" s="47" t="s">
        <v>58</v>
      </c>
      <c r="K155" s="44"/>
      <c r="L155" s="44" t="s">
        <v>76</v>
      </c>
      <c r="M155" s="47"/>
      <c r="N155" s="48"/>
      <c r="O155" s="48" t="s">
        <v>197</v>
      </c>
      <c r="P155" s="48" t="s">
        <v>78</v>
      </c>
      <c r="Q155" s="44"/>
      <c r="R155" s="44"/>
      <c r="S155" s="148"/>
      <c r="T155" s="44" t="s">
        <v>58</v>
      </c>
      <c r="U155" s="44" t="s">
        <v>54</v>
      </c>
      <c r="V155" s="44" t="s">
        <v>91</v>
      </c>
      <c r="W155" s="49"/>
    </row>
    <row r="156" spans="2:23" ht="12.75" customHeight="1" thickBot="1" x14ac:dyDescent="0.25">
      <c r="B156" s="50"/>
      <c r="C156" s="51"/>
      <c r="D156" s="51" t="s">
        <v>100</v>
      </c>
      <c r="E156" s="52"/>
      <c r="F156" s="52"/>
      <c r="G156" s="52" t="s">
        <v>58</v>
      </c>
      <c r="H156" s="52" t="s">
        <v>58</v>
      </c>
      <c r="I156" s="51"/>
      <c r="J156" s="53" t="s">
        <v>58</v>
      </c>
      <c r="K156" s="51"/>
      <c r="L156" s="51" t="s">
        <v>76</v>
      </c>
      <c r="M156" s="53"/>
      <c r="N156" s="54"/>
      <c r="O156" s="54" t="s">
        <v>197</v>
      </c>
      <c r="P156" s="54" t="s">
        <v>78</v>
      </c>
      <c r="Q156" s="51"/>
      <c r="R156" s="51"/>
      <c r="S156" s="149"/>
      <c r="T156" s="51" t="s">
        <v>58</v>
      </c>
      <c r="U156" s="51" t="s">
        <v>54</v>
      </c>
      <c r="V156" s="51" t="s">
        <v>91</v>
      </c>
      <c r="W156" s="55"/>
    </row>
    <row r="157" spans="2:23" x14ac:dyDescent="0.2">
      <c r="B157" s="31" t="s">
        <v>43</v>
      </c>
      <c r="C157" s="74" t="s">
        <v>204</v>
      </c>
      <c r="D157" s="32" t="s">
        <v>60</v>
      </c>
      <c r="E157" s="33">
        <v>43733</v>
      </c>
      <c r="F157" s="33">
        <v>43810</v>
      </c>
      <c r="G157" s="33" t="s">
        <v>199</v>
      </c>
      <c r="H157" s="33">
        <v>45565</v>
      </c>
      <c r="I157" s="32" t="s">
        <v>46</v>
      </c>
      <c r="J157" s="56">
        <v>0</v>
      </c>
      <c r="K157" s="32" t="s">
        <v>48</v>
      </c>
      <c r="L157" s="32" t="s">
        <v>49</v>
      </c>
      <c r="M157" s="56">
        <v>0</v>
      </c>
      <c r="N157" s="35" t="s">
        <v>50</v>
      </c>
      <c r="O157" s="57"/>
      <c r="P157" s="35"/>
      <c r="Q157" s="117" t="s">
        <v>200</v>
      </c>
      <c r="R157" s="104" t="s">
        <v>157</v>
      </c>
      <c r="S157" s="32"/>
      <c r="T157" s="32" t="s">
        <v>53</v>
      </c>
      <c r="U157" s="32" t="s">
        <v>54</v>
      </c>
      <c r="V157" s="32" t="s">
        <v>55</v>
      </c>
      <c r="W157" s="36" t="s">
        <v>201</v>
      </c>
    </row>
    <row r="158" spans="2:23" x14ac:dyDescent="0.2">
      <c r="B158" s="20"/>
      <c r="C158" s="15"/>
      <c r="D158" s="15" t="s">
        <v>61</v>
      </c>
      <c r="E158" s="37"/>
      <c r="F158" s="37"/>
      <c r="G158" s="37">
        <v>43739</v>
      </c>
      <c r="H158" s="37" t="s">
        <v>58</v>
      </c>
      <c r="I158" s="15"/>
      <c r="J158" s="16">
        <f>J157/4</f>
        <v>0</v>
      </c>
      <c r="K158" s="15" t="s">
        <v>48</v>
      </c>
      <c r="L158" s="15" t="s">
        <v>49</v>
      </c>
      <c r="M158" s="16">
        <v>0</v>
      </c>
      <c r="N158" s="39" t="s">
        <v>50</v>
      </c>
      <c r="O158" s="19"/>
      <c r="P158" s="39"/>
      <c r="Q158" s="90"/>
      <c r="R158" s="89"/>
      <c r="S158" s="15"/>
      <c r="T158" s="15" t="s">
        <v>58</v>
      </c>
      <c r="U158" s="15" t="s">
        <v>54</v>
      </c>
      <c r="V158" s="15" t="s">
        <v>55</v>
      </c>
      <c r="W158" s="40"/>
    </row>
    <row r="159" spans="2:23" x14ac:dyDescent="0.2">
      <c r="B159" s="20"/>
      <c r="C159" s="15"/>
      <c r="D159" s="15" t="s">
        <v>44</v>
      </c>
      <c r="E159" s="37"/>
      <c r="F159" s="37"/>
      <c r="G159" s="37" t="s">
        <v>58</v>
      </c>
      <c r="H159" s="37" t="s">
        <v>58</v>
      </c>
      <c r="I159" s="15"/>
      <c r="J159" s="16">
        <f>J157</f>
        <v>0</v>
      </c>
      <c r="K159" s="15" t="s">
        <v>48</v>
      </c>
      <c r="L159" s="15" t="s">
        <v>49</v>
      </c>
      <c r="M159" s="16">
        <v>0</v>
      </c>
      <c r="N159" s="39" t="s">
        <v>50</v>
      </c>
      <c r="O159" s="19"/>
      <c r="P159" s="39"/>
      <c r="Q159" s="90"/>
      <c r="R159" s="89"/>
      <c r="S159" s="15"/>
      <c r="T159" s="15" t="s">
        <v>58</v>
      </c>
      <c r="U159" s="15" t="s">
        <v>54</v>
      </c>
      <c r="V159" s="15" t="s">
        <v>55</v>
      </c>
      <c r="W159" s="40"/>
    </row>
    <row r="160" spans="2:23" x14ac:dyDescent="0.2">
      <c r="B160" s="20"/>
      <c r="C160" s="15"/>
      <c r="D160" s="15" t="s">
        <v>63</v>
      </c>
      <c r="E160" s="37"/>
      <c r="F160" s="37"/>
      <c r="G160" s="37" t="s">
        <v>58</v>
      </c>
      <c r="H160" s="37" t="s">
        <v>58</v>
      </c>
      <c r="I160" s="15"/>
      <c r="J160" s="16">
        <f>J158</f>
        <v>0</v>
      </c>
      <c r="K160" s="15" t="s">
        <v>48</v>
      </c>
      <c r="L160" s="15" t="s">
        <v>49</v>
      </c>
      <c r="M160" s="16">
        <v>0</v>
      </c>
      <c r="N160" s="39" t="s">
        <v>50</v>
      </c>
      <c r="O160" s="19"/>
      <c r="P160" s="39"/>
      <c r="Q160" s="90"/>
      <c r="R160" s="89"/>
      <c r="S160" s="15"/>
      <c r="T160" s="15" t="s">
        <v>58</v>
      </c>
      <c r="U160" s="15" t="s">
        <v>54</v>
      </c>
      <c r="V160" s="15" t="s">
        <v>55</v>
      </c>
      <c r="W160" s="40"/>
    </row>
    <row r="161" spans="2:23" ht="12.75" customHeight="1" x14ac:dyDescent="0.2">
      <c r="B161" s="20"/>
      <c r="C161" s="15"/>
      <c r="D161" s="15" t="s">
        <v>110</v>
      </c>
      <c r="E161" s="37"/>
      <c r="F161" s="62"/>
      <c r="G161" s="37" t="s">
        <v>199</v>
      </c>
      <c r="H161" s="37" t="s">
        <v>58</v>
      </c>
      <c r="I161" s="15"/>
      <c r="J161" s="16">
        <f>J160*2</f>
        <v>0</v>
      </c>
      <c r="K161" s="15" t="s">
        <v>48</v>
      </c>
      <c r="L161" s="15" t="s">
        <v>49</v>
      </c>
      <c r="M161" s="16">
        <v>0</v>
      </c>
      <c r="N161" s="39" t="s">
        <v>50</v>
      </c>
      <c r="O161" s="19"/>
      <c r="P161" s="39"/>
      <c r="Q161" s="90"/>
      <c r="R161" s="89"/>
      <c r="S161" s="63"/>
      <c r="T161" s="15" t="s">
        <v>58</v>
      </c>
      <c r="U161" s="15" t="s">
        <v>54</v>
      </c>
      <c r="V161" s="15" t="s">
        <v>55</v>
      </c>
      <c r="W161" s="40" t="s">
        <v>202</v>
      </c>
    </row>
    <row r="162" spans="2:23" x14ac:dyDescent="0.2">
      <c r="B162" s="20"/>
      <c r="C162" s="15"/>
      <c r="D162" s="15" t="s">
        <v>203</v>
      </c>
      <c r="E162" s="37"/>
      <c r="F162" s="62"/>
      <c r="G162" s="37">
        <v>43739</v>
      </c>
      <c r="H162" s="37" t="s">
        <v>58</v>
      </c>
      <c r="I162" s="15"/>
      <c r="J162" s="16">
        <v>0</v>
      </c>
      <c r="K162" s="15" t="s">
        <v>48</v>
      </c>
      <c r="L162" s="15" t="s">
        <v>49</v>
      </c>
      <c r="M162" s="16">
        <v>0</v>
      </c>
      <c r="N162" s="39" t="s">
        <v>50</v>
      </c>
      <c r="O162" s="19"/>
      <c r="P162" s="39"/>
      <c r="Q162" s="90"/>
      <c r="R162" s="89"/>
      <c r="S162" s="63"/>
      <c r="T162" s="15" t="s">
        <v>58</v>
      </c>
      <c r="U162" s="15" t="s">
        <v>54</v>
      </c>
      <c r="V162" s="15" t="s">
        <v>55</v>
      </c>
      <c r="W162" s="40"/>
    </row>
    <row r="163" spans="2:23" x14ac:dyDescent="0.2">
      <c r="B163" s="20"/>
      <c r="C163" s="15"/>
      <c r="D163" s="15" t="s">
        <v>71</v>
      </c>
      <c r="E163" s="37"/>
      <c r="F163" s="37"/>
      <c r="G163" s="86">
        <v>45108</v>
      </c>
      <c r="H163" s="37">
        <v>45351</v>
      </c>
      <c r="I163" s="15"/>
      <c r="J163" s="16">
        <v>2000000</v>
      </c>
      <c r="K163" s="15" t="s">
        <v>73</v>
      </c>
      <c r="L163" s="15" t="s">
        <v>49</v>
      </c>
      <c r="M163" s="16">
        <v>0</v>
      </c>
      <c r="N163" s="39" t="s">
        <v>50</v>
      </c>
      <c r="O163" s="19"/>
      <c r="P163" s="19"/>
      <c r="Q163" s="19"/>
      <c r="R163" s="19"/>
      <c r="S163" s="63"/>
      <c r="T163" s="15" t="s">
        <v>58</v>
      </c>
      <c r="U163" s="15" t="s">
        <v>54</v>
      </c>
      <c r="V163" s="15" t="s">
        <v>55</v>
      </c>
      <c r="W163" s="40"/>
    </row>
    <row r="164" spans="2:23" x14ac:dyDescent="0.2">
      <c r="B164" s="20"/>
      <c r="C164" s="15"/>
      <c r="D164" s="15" t="s">
        <v>71</v>
      </c>
      <c r="E164" s="37"/>
      <c r="F164" s="37"/>
      <c r="G164" s="86">
        <v>45352</v>
      </c>
      <c r="H164" s="37">
        <v>45473</v>
      </c>
      <c r="I164" s="15"/>
      <c r="J164" s="16">
        <v>0</v>
      </c>
      <c r="K164" s="15" t="s">
        <v>73</v>
      </c>
      <c r="L164" s="15" t="s">
        <v>49</v>
      </c>
      <c r="M164" s="16">
        <v>0</v>
      </c>
      <c r="N164" s="39" t="s">
        <v>50</v>
      </c>
      <c r="O164" s="19"/>
      <c r="P164" s="19"/>
      <c r="Q164" s="19"/>
      <c r="R164" s="19"/>
      <c r="S164" s="63"/>
      <c r="T164" s="15" t="s">
        <v>58</v>
      </c>
      <c r="U164" s="15" t="s">
        <v>54</v>
      </c>
      <c r="V164" s="15" t="s">
        <v>55</v>
      </c>
      <c r="W164" s="40"/>
    </row>
    <row r="165" spans="2:23" x14ac:dyDescent="0.2">
      <c r="B165" s="20"/>
      <c r="C165" s="15"/>
      <c r="D165" s="15" t="s">
        <v>71</v>
      </c>
      <c r="E165" s="37"/>
      <c r="F165" s="37"/>
      <c r="G165" s="86">
        <v>45474</v>
      </c>
      <c r="H165" s="37">
        <v>45565</v>
      </c>
      <c r="I165" s="15"/>
      <c r="J165" s="16">
        <v>2000000</v>
      </c>
      <c r="K165" s="15" t="s">
        <v>73</v>
      </c>
      <c r="L165" s="15" t="s">
        <v>49</v>
      </c>
      <c r="M165" s="16">
        <v>0</v>
      </c>
      <c r="N165" s="39" t="s">
        <v>50</v>
      </c>
      <c r="O165" s="19"/>
      <c r="P165" s="19"/>
      <c r="Q165" s="19"/>
      <c r="R165" s="19"/>
      <c r="S165" s="63"/>
      <c r="T165" s="15" t="s">
        <v>58</v>
      </c>
      <c r="U165" s="15" t="s">
        <v>54</v>
      </c>
      <c r="V165" s="15" t="s">
        <v>55</v>
      </c>
      <c r="W165" s="40"/>
    </row>
    <row r="166" spans="2:23" x14ac:dyDescent="0.2">
      <c r="B166" s="43"/>
      <c r="C166" s="44"/>
      <c r="D166" s="44" t="s">
        <v>74</v>
      </c>
      <c r="E166" s="45"/>
      <c r="F166" s="45"/>
      <c r="G166" s="45">
        <v>43739</v>
      </c>
      <c r="H166" s="45" t="s">
        <v>58</v>
      </c>
      <c r="I166" s="44"/>
      <c r="J166" s="47" t="s">
        <v>75</v>
      </c>
      <c r="K166" s="44"/>
      <c r="L166" s="44" t="s">
        <v>76</v>
      </c>
      <c r="M166" s="44"/>
      <c r="N166" s="48"/>
      <c r="O166" s="65">
        <v>8.2000000000000003E-2</v>
      </c>
      <c r="P166" s="48" t="s">
        <v>78</v>
      </c>
      <c r="Q166" s="44"/>
      <c r="R166" s="69"/>
      <c r="S166" s="147" t="s">
        <v>166</v>
      </c>
      <c r="T166" s="44" t="s">
        <v>58</v>
      </c>
      <c r="U166" s="44" t="s">
        <v>54</v>
      </c>
      <c r="V166" s="44" t="s">
        <v>79</v>
      </c>
      <c r="W166" s="49" t="s">
        <v>80</v>
      </c>
    </row>
    <row r="167" spans="2:23" x14ac:dyDescent="0.2">
      <c r="B167" s="43"/>
      <c r="C167" s="44"/>
      <c r="D167" s="44" t="s">
        <v>81</v>
      </c>
      <c r="E167" s="45"/>
      <c r="F167" s="45"/>
      <c r="G167" s="45" t="s">
        <v>58</v>
      </c>
      <c r="H167" s="45" t="s">
        <v>58</v>
      </c>
      <c r="I167" s="44"/>
      <c r="J167" s="47" t="s">
        <v>58</v>
      </c>
      <c r="K167" s="44"/>
      <c r="L167" s="44" t="s">
        <v>76</v>
      </c>
      <c r="M167" s="44"/>
      <c r="N167" s="48"/>
      <c r="O167" s="65">
        <v>8.2000000000000003E-2</v>
      </c>
      <c r="P167" s="48" t="s">
        <v>78</v>
      </c>
      <c r="Q167" s="44"/>
      <c r="R167" s="69"/>
      <c r="S167" s="148"/>
      <c r="T167" s="44" t="s">
        <v>58</v>
      </c>
      <c r="U167" s="44" t="s">
        <v>54</v>
      </c>
      <c r="V167" s="44" t="s">
        <v>79</v>
      </c>
      <c r="W167" s="49" t="s">
        <v>58</v>
      </c>
    </row>
    <row r="168" spans="2:23" x14ac:dyDescent="0.2">
      <c r="B168" s="43"/>
      <c r="C168" s="44"/>
      <c r="D168" s="44" t="s">
        <v>82</v>
      </c>
      <c r="E168" s="45"/>
      <c r="F168" s="45"/>
      <c r="G168" s="45" t="s">
        <v>58</v>
      </c>
      <c r="H168" s="45" t="s">
        <v>58</v>
      </c>
      <c r="I168" s="44"/>
      <c r="J168" s="47" t="s">
        <v>58</v>
      </c>
      <c r="K168" s="44"/>
      <c r="L168" s="44" t="s">
        <v>76</v>
      </c>
      <c r="M168" s="44"/>
      <c r="N168" s="48"/>
      <c r="O168" s="65">
        <v>4.1000000000000002E-2</v>
      </c>
      <c r="P168" s="48" t="s">
        <v>78</v>
      </c>
      <c r="Q168" s="44"/>
      <c r="R168" s="69"/>
      <c r="S168" s="148"/>
      <c r="T168" s="44" t="s">
        <v>58</v>
      </c>
      <c r="U168" s="44" t="s">
        <v>54</v>
      </c>
      <c r="V168" s="44" t="s">
        <v>79</v>
      </c>
      <c r="W168" s="49" t="s">
        <v>58</v>
      </c>
    </row>
    <row r="169" spans="2:23" x14ac:dyDescent="0.2">
      <c r="B169" s="43"/>
      <c r="C169" s="44"/>
      <c r="D169" s="44" t="s">
        <v>84</v>
      </c>
      <c r="E169" s="45"/>
      <c r="F169" s="45"/>
      <c r="G169" s="45" t="s">
        <v>58</v>
      </c>
      <c r="H169" s="45" t="s">
        <v>58</v>
      </c>
      <c r="I169" s="44"/>
      <c r="J169" s="47" t="s">
        <v>58</v>
      </c>
      <c r="K169" s="44"/>
      <c r="L169" s="44" t="s">
        <v>76</v>
      </c>
      <c r="M169" s="44"/>
      <c r="N169" s="48"/>
      <c r="O169" s="65">
        <v>8.2000000000000003E-2</v>
      </c>
      <c r="P169" s="48" t="s">
        <v>78</v>
      </c>
      <c r="Q169" s="44"/>
      <c r="R169" s="69"/>
      <c r="S169" s="148"/>
      <c r="T169" s="44" t="s">
        <v>58</v>
      </c>
      <c r="U169" s="44" t="s">
        <v>54</v>
      </c>
      <c r="V169" s="44" t="s">
        <v>79</v>
      </c>
      <c r="W169" s="49" t="s">
        <v>58</v>
      </c>
    </row>
    <row r="170" spans="2:23" x14ac:dyDescent="0.2">
      <c r="B170" s="43"/>
      <c r="C170" s="44"/>
      <c r="D170" s="44" t="s">
        <v>85</v>
      </c>
      <c r="E170" s="45"/>
      <c r="F170" s="45"/>
      <c r="G170" s="45" t="s">
        <v>58</v>
      </c>
      <c r="H170" s="45" t="s">
        <v>58</v>
      </c>
      <c r="I170" s="44"/>
      <c r="J170" s="47" t="s">
        <v>58</v>
      </c>
      <c r="K170" s="44"/>
      <c r="L170" s="44" t="s">
        <v>76</v>
      </c>
      <c r="M170" s="44"/>
      <c r="N170" s="48"/>
      <c r="O170" s="65">
        <v>1.41E-2</v>
      </c>
      <c r="P170" s="48" t="s">
        <v>78</v>
      </c>
      <c r="Q170" s="44"/>
      <c r="R170" s="69"/>
      <c r="S170" s="148"/>
      <c r="T170" s="44" t="s">
        <v>58</v>
      </c>
      <c r="U170" s="44" t="s">
        <v>54</v>
      </c>
      <c r="V170" s="44" t="s">
        <v>79</v>
      </c>
      <c r="W170" s="49" t="s">
        <v>58</v>
      </c>
    </row>
    <row r="171" spans="2:23" x14ac:dyDescent="0.2">
      <c r="B171" s="43"/>
      <c r="C171" s="44"/>
      <c r="D171" s="44" t="s">
        <v>87</v>
      </c>
      <c r="E171" s="45"/>
      <c r="F171" s="45"/>
      <c r="G171" s="45" t="s">
        <v>58</v>
      </c>
      <c r="H171" s="45" t="s">
        <v>58</v>
      </c>
      <c r="I171" s="44"/>
      <c r="J171" s="47" t="s">
        <v>58</v>
      </c>
      <c r="K171" s="44"/>
      <c r="L171" s="44" t="s">
        <v>76</v>
      </c>
      <c r="M171" s="44"/>
      <c r="N171" s="48"/>
      <c r="O171" s="65">
        <v>1.41E-2</v>
      </c>
      <c r="P171" s="48" t="s">
        <v>78</v>
      </c>
      <c r="Q171" s="44"/>
      <c r="R171" s="69"/>
      <c r="S171" s="148"/>
      <c r="T171" s="44" t="s">
        <v>58</v>
      </c>
      <c r="U171" s="44" t="s">
        <v>54</v>
      </c>
      <c r="V171" s="44" t="s">
        <v>79</v>
      </c>
      <c r="W171" s="49" t="s">
        <v>58</v>
      </c>
    </row>
    <row r="172" spans="2:23" x14ac:dyDescent="0.2">
      <c r="B172" s="43"/>
      <c r="C172" s="44"/>
      <c r="D172" s="44" t="s">
        <v>88</v>
      </c>
      <c r="E172" s="45"/>
      <c r="F172" s="45"/>
      <c r="G172" s="45" t="s">
        <v>58</v>
      </c>
      <c r="H172" s="45" t="s">
        <v>58</v>
      </c>
      <c r="I172" s="44"/>
      <c r="J172" s="47" t="s">
        <v>58</v>
      </c>
      <c r="K172" s="44"/>
      <c r="L172" s="44" t="s">
        <v>76</v>
      </c>
      <c r="M172" s="44"/>
      <c r="N172" s="48"/>
      <c r="O172" s="65">
        <v>0.85</v>
      </c>
      <c r="P172" s="48" t="s">
        <v>78</v>
      </c>
      <c r="Q172" s="44"/>
      <c r="R172" s="69"/>
      <c r="S172" s="148"/>
      <c r="T172" s="44" t="s">
        <v>58</v>
      </c>
      <c r="U172" s="44" t="s">
        <v>54</v>
      </c>
      <c r="V172" s="44" t="s">
        <v>91</v>
      </c>
      <c r="W172" s="49"/>
    </row>
    <row r="173" spans="2:23" ht="15" customHeight="1" x14ac:dyDescent="0.2">
      <c r="B173" s="43"/>
      <c r="C173" s="44"/>
      <c r="D173" s="44" t="s">
        <v>93</v>
      </c>
      <c r="E173" s="45"/>
      <c r="F173" s="45"/>
      <c r="G173" s="45" t="s">
        <v>58</v>
      </c>
      <c r="H173" s="45" t="s">
        <v>58</v>
      </c>
      <c r="I173" s="44"/>
      <c r="J173" s="44" t="s">
        <v>58</v>
      </c>
      <c r="K173" s="44"/>
      <c r="L173" s="44" t="s">
        <v>76</v>
      </c>
      <c r="M173" s="44"/>
      <c r="N173" s="48"/>
      <c r="O173" s="65">
        <v>0.85</v>
      </c>
      <c r="P173" s="48" t="s">
        <v>78</v>
      </c>
      <c r="Q173" s="44"/>
      <c r="R173" s="69"/>
      <c r="S173" s="148"/>
      <c r="T173" s="44" t="s">
        <v>58</v>
      </c>
      <c r="U173" s="44" t="s">
        <v>54</v>
      </c>
      <c r="V173" s="44" t="s">
        <v>91</v>
      </c>
      <c r="W173" s="49"/>
    </row>
    <row r="174" spans="2:23" x14ac:dyDescent="0.2">
      <c r="B174" s="43"/>
      <c r="C174" s="44"/>
      <c r="D174" s="44" t="s">
        <v>95</v>
      </c>
      <c r="E174" s="45"/>
      <c r="F174" s="45"/>
      <c r="G174" s="45" t="s">
        <v>58</v>
      </c>
      <c r="H174" s="45" t="s">
        <v>58</v>
      </c>
      <c r="I174" s="44"/>
      <c r="J174" s="44" t="s">
        <v>58</v>
      </c>
      <c r="K174" s="44"/>
      <c r="L174" s="44" t="s">
        <v>76</v>
      </c>
      <c r="M174" s="44"/>
      <c r="N174" s="48"/>
      <c r="O174" s="65">
        <v>1.66</v>
      </c>
      <c r="P174" s="48" t="s">
        <v>78</v>
      </c>
      <c r="Q174" s="44"/>
      <c r="R174" s="69"/>
      <c r="S174" s="148"/>
      <c r="T174" s="44" t="s">
        <v>58</v>
      </c>
      <c r="U174" s="44" t="s">
        <v>54</v>
      </c>
      <c r="V174" s="44" t="s">
        <v>91</v>
      </c>
      <c r="W174" s="49"/>
    </row>
    <row r="175" spans="2:23" ht="12.75" customHeight="1" x14ac:dyDescent="0.2">
      <c r="B175" s="43"/>
      <c r="C175" s="44"/>
      <c r="D175" s="44" t="s">
        <v>97</v>
      </c>
      <c r="E175" s="45"/>
      <c r="F175" s="45"/>
      <c r="G175" s="45" t="s">
        <v>58</v>
      </c>
      <c r="H175" s="45" t="s">
        <v>58</v>
      </c>
      <c r="I175" s="44"/>
      <c r="J175" s="44" t="s">
        <v>58</v>
      </c>
      <c r="K175" s="44"/>
      <c r="L175" s="44" t="s">
        <v>76</v>
      </c>
      <c r="M175" s="44"/>
      <c r="N175" s="48"/>
      <c r="O175" s="65">
        <v>3.74</v>
      </c>
      <c r="P175" s="48" t="s">
        <v>78</v>
      </c>
      <c r="Q175" s="44"/>
      <c r="R175" s="69"/>
      <c r="S175" s="148"/>
      <c r="T175" s="44" t="s">
        <v>58</v>
      </c>
      <c r="U175" s="44" t="s">
        <v>54</v>
      </c>
      <c r="V175" s="44" t="s">
        <v>91</v>
      </c>
      <c r="W175" s="49"/>
    </row>
    <row r="176" spans="2:23" x14ac:dyDescent="0.2">
      <c r="B176" s="43"/>
      <c r="C176" s="44"/>
      <c r="D176" s="44" t="s">
        <v>99</v>
      </c>
      <c r="E176" s="45"/>
      <c r="F176" s="45"/>
      <c r="G176" s="45" t="s">
        <v>58</v>
      </c>
      <c r="H176" s="45" t="s">
        <v>58</v>
      </c>
      <c r="I176" s="44"/>
      <c r="J176" s="44" t="s">
        <v>58</v>
      </c>
      <c r="K176" s="44"/>
      <c r="L176" s="44" t="s">
        <v>76</v>
      </c>
      <c r="M176" s="44"/>
      <c r="N176" s="48"/>
      <c r="O176" s="65">
        <v>10.37</v>
      </c>
      <c r="P176" s="48" t="s">
        <v>78</v>
      </c>
      <c r="Q176" s="44"/>
      <c r="R176" s="69"/>
      <c r="S176" s="148"/>
      <c r="T176" s="44" t="s">
        <v>58</v>
      </c>
      <c r="U176" s="44" t="s">
        <v>54</v>
      </c>
      <c r="V176" s="44" t="s">
        <v>91</v>
      </c>
      <c r="W176" s="49"/>
    </row>
    <row r="177" spans="2:23" ht="13.5" thickBot="1" x14ac:dyDescent="0.25">
      <c r="B177" s="50"/>
      <c r="C177" s="51"/>
      <c r="D177" s="51" t="s">
        <v>100</v>
      </c>
      <c r="E177" s="52"/>
      <c r="F177" s="52"/>
      <c r="G177" s="52" t="s">
        <v>58</v>
      </c>
      <c r="H177" s="52" t="s">
        <v>58</v>
      </c>
      <c r="I177" s="51"/>
      <c r="J177" s="51" t="s">
        <v>58</v>
      </c>
      <c r="K177" s="51"/>
      <c r="L177" s="51" t="s">
        <v>76</v>
      </c>
      <c r="M177" s="51"/>
      <c r="N177" s="54"/>
      <c r="O177" s="72">
        <v>10.37</v>
      </c>
      <c r="P177" s="54" t="s">
        <v>78</v>
      </c>
      <c r="Q177" s="51"/>
      <c r="R177" s="73"/>
      <c r="S177" s="149"/>
      <c r="T177" s="51" t="s">
        <v>58</v>
      </c>
      <c r="U177" s="51" t="s">
        <v>54</v>
      </c>
      <c r="V177" s="51" t="s">
        <v>91</v>
      </c>
      <c r="W177" s="55"/>
    </row>
    <row r="178" spans="2:23" x14ac:dyDescent="0.2">
      <c r="B178" s="31" t="s">
        <v>43</v>
      </c>
      <c r="C178" s="74" t="s">
        <v>210</v>
      </c>
      <c r="D178" s="32" t="s">
        <v>44</v>
      </c>
      <c r="E178" s="33">
        <v>43881</v>
      </c>
      <c r="F178" s="33">
        <v>44687</v>
      </c>
      <c r="G178" s="33" t="s">
        <v>205</v>
      </c>
      <c r="H178" s="33">
        <v>46022</v>
      </c>
      <c r="I178" s="32" t="s">
        <v>46</v>
      </c>
      <c r="J178" s="56">
        <v>12000</v>
      </c>
      <c r="K178" s="32" t="s">
        <v>48</v>
      </c>
      <c r="L178" s="32" t="s">
        <v>49</v>
      </c>
      <c r="M178" s="34">
        <f>345.25/365</f>
        <v>0.94589041095890414</v>
      </c>
      <c r="N178" s="35" t="s">
        <v>50</v>
      </c>
      <c r="O178" s="57"/>
      <c r="P178" s="35"/>
      <c r="Q178" s="32" t="s">
        <v>206</v>
      </c>
      <c r="R178" s="143" t="s">
        <v>166</v>
      </c>
      <c r="S178" s="32"/>
      <c r="T178" s="32" t="s">
        <v>53</v>
      </c>
      <c r="U178" s="32" t="s">
        <v>54</v>
      </c>
      <c r="V178" s="32" t="s">
        <v>55</v>
      </c>
      <c r="W178" s="36" t="s">
        <v>207</v>
      </c>
    </row>
    <row r="179" spans="2:23" x14ac:dyDescent="0.2">
      <c r="B179" s="20"/>
      <c r="C179" s="15"/>
      <c r="D179" s="15" t="s">
        <v>60</v>
      </c>
      <c r="E179" s="37"/>
      <c r="F179" s="37"/>
      <c r="G179" s="37" t="s">
        <v>58</v>
      </c>
      <c r="H179" s="37"/>
      <c r="I179" s="15"/>
      <c r="J179" s="16">
        <v>12000</v>
      </c>
      <c r="K179" s="15" t="s">
        <v>48</v>
      </c>
      <c r="L179" s="15" t="s">
        <v>49</v>
      </c>
      <c r="M179" s="16">
        <v>0</v>
      </c>
      <c r="N179" s="39" t="s">
        <v>50</v>
      </c>
      <c r="O179" s="19"/>
      <c r="P179" s="39"/>
      <c r="Q179" s="15"/>
      <c r="R179" s="144"/>
      <c r="S179" s="15"/>
      <c r="T179" s="15" t="s">
        <v>58</v>
      </c>
      <c r="U179" s="15" t="s">
        <v>54</v>
      </c>
      <c r="V179" s="15" t="s">
        <v>55</v>
      </c>
      <c r="W179" s="40" t="s">
        <v>58</v>
      </c>
    </row>
    <row r="180" spans="2:23" x14ac:dyDescent="0.2">
      <c r="B180" s="20"/>
      <c r="C180" s="15"/>
      <c r="D180" s="15" t="s">
        <v>61</v>
      </c>
      <c r="E180" s="37"/>
      <c r="F180" s="37"/>
      <c r="G180" s="37" t="s">
        <v>58</v>
      </c>
      <c r="H180" s="37"/>
      <c r="I180" s="15"/>
      <c r="J180" s="16">
        <v>3000</v>
      </c>
      <c r="K180" s="15" t="s">
        <v>48</v>
      </c>
      <c r="L180" s="15" t="s">
        <v>49</v>
      </c>
      <c r="M180" s="16">
        <v>0</v>
      </c>
      <c r="N180" s="39" t="s">
        <v>50</v>
      </c>
      <c r="O180" s="19"/>
      <c r="P180" s="39"/>
      <c r="Q180" s="15"/>
      <c r="R180" s="144"/>
      <c r="S180" s="15"/>
      <c r="T180" s="15" t="s">
        <v>58</v>
      </c>
      <c r="U180" s="15" t="s">
        <v>54</v>
      </c>
      <c r="V180" s="15" t="s">
        <v>55</v>
      </c>
      <c r="W180" s="40" t="s">
        <v>58</v>
      </c>
    </row>
    <row r="181" spans="2:23" ht="12.75" customHeight="1" x14ac:dyDescent="0.2">
      <c r="B181" s="20"/>
      <c r="C181" s="15"/>
      <c r="D181" s="15" t="s">
        <v>63</v>
      </c>
      <c r="E181" s="37"/>
      <c r="F181" s="37"/>
      <c r="G181" s="37" t="s">
        <v>58</v>
      </c>
      <c r="H181" s="37"/>
      <c r="I181" s="15"/>
      <c r="J181" s="16">
        <f>J180</f>
        <v>3000</v>
      </c>
      <c r="K181" s="15" t="s">
        <v>48</v>
      </c>
      <c r="L181" s="15" t="s">
        <v>49</v>
      </c>
      <c r="M181" s="16">
        <v>0</v>
      </c>
      <c r="N181" s="39" t="s">
        <v>50</v>
      </c>
      <c r="O181" s="19"/>
      <c r="P181" s="39"/>
      <c r="Q181" s="15"/>
      <c r="R181" s="144"/>
      <c r="S181" s="15"/>
      <c r="T181" s="15" t="s">
        <v>58</v>
      </c>
      <c r="U181" s="15" t="s">
        <v>54</v>
      </c>
      <c r="V181" s="15" t="s">
        <v>55</v>
      </c>
      <c r="W181" s="40" t="s">
        <v>58</v>
      </c>
    </row>
    <row r="182" spans="2:23" x14ac:dyDescent="0.2">
      <c r="B182" s="20"/>
      <c r="C182" s="15"/>
      <c r="D182" s="15" t="s">
        <v>71</v>
      </c>
      <c r="E182" s="37"/>
      <c r="F182" s="37"/>
      <c r="G182" s="37" t="s">
        <v>58</v>
      </c>
      <c r="H182" s="37"/>
      <c r="I182" s="15"/>
      <c r="J182" s="16">
        <v>720000</v>
      </c>
      <c r="K182" s="15" t="s">
        <v>73</v>
      </c>
      <c r="L182" s="15" t="s">
        <v>49</v>
      </c>
      <c r="M182" s="16">
        <v>0</v>
      </c>
      <c r="N182" s="39" t="s">
        <v>50</v>
      </c>
      <c r="O182" s="19"/>
      <c r="P182" s="39"/>
      <c r="Q182" s="15"/>
      <c r="R182" s="144"/>
      <c r="S182" s="63"/>
      <c r="T182" s="15" t="s">
        <v>58</v>
      </c>
      <c r="U182" s="15" t="s">
        <v>54</v>
      </c>
      <c r="V182" s="15" t="s">
        <v>55</v>
      </c>
      <c r="W182" s="40" t="s">
        <v>58</v>
      </c>
    </row>
    <row r="183" spans="2:23" x14ac:dyDescent="0.2">
      <c r="B183" s="20"/>
      <c r="C183" s="15"/>
      <c r="D183" s="15" t="s">
        <v>110</v>
      </c>
      <c r="E183" s="37"/>
      <c r="F183" s="37"/>
      <c r="G183" s="37">
        <v>43922</v>
      </c>
      <c r="H183" s="37"/>
      <c r="I183" s="15"/>
      <c r="J183" s="16">
        <v>0</v>
      </c>
      <c r="K183" s="15" t="s">
        <v>48</v>
      </c>
      <c r="L183" s="15" t="s">
        <v>49</v>
      </c>
      <c r="M183" s="17">
        <f>25.94/365</f>
        <v>7.1068493150684933E-2</v>
      </c>
      <c r="N183" s="39" t="s">
        <v>50</v>
      </c>
      <c r="O183" s="19"/>
      <c r="P183" s="39"/>
      <c r="Q183" s="15" t="s">
        <v>208</v>
      </c>
      <c r="R183" s="145"/>
      <c r="S183" s="63"/>
      <c r="T183" s="15" t="s">
        <v>58</v>
      </c>
      <c r="U183" s="15" t="s">
        <v>54</v>
      </c>
      <c r="V183" s="15" t="s">
        <v>55</v>
      </c>
      <c r="W183" s="40"/>
    </row>
    <row r="184" spans="2:23" x14ac:dyDescent="0.2">
      <c r="B184" s="43"/>
      <c r="C184" s="44"/>
      <c r="D184" s="44" t="s">
        <v>74</v>
      </c>
      <c r="E184" s="45"/>
      <c r="F184" s="45"/>
      <c r="G184" s="45" t="s">
        <v>58</v>
      </c>
      <c r="H184" s="45"/>
      <c r="I184" s="44"/>
      <c r="J184" s="47" t="s">
        <v>75</v>
      </c>
      <c r="K184" s="44"/>
      <c r="L184" s="44" t="s">
        <v>76</v>
      </c>
      <c r="M184" s="44"/>
      <c r="N184" s="48"/>
      <c r="O184" s="65">
        <v>9.1800000000000007E-2</v>
      </c>
      <c r="P184" s="48" t="s">
        <v>78</v>
      </c>
      <c r="Q184" s="44"/>
      <c r="R184" s="69"/>
      <c r="S184" s="147" t="s">
        <v>166</v>
      </c>
      <c r="T184" s="44" t="s">
        <v>58</v>
      </c>
      <c r="U184" s="44" t="s">
        <v>54</v>
      </c>
      <c r="V184" s="44" t="s">
        <v>79</v>
      </c>
      <c r="W184" s="49" t="s">
        <v>80</v>
      </c>
    </row>
    <row r="185" spans="2:23" x14ac:dyDescent="0.2">
      <c r="B185" s="43"/>
      <c r="C185" s="44"/>
      <c r="D185" s="44" t="s">
        <v>81</v>
      </c>
      <c r="E185" s="45"/>
      <c r="F185" s="45"/>
      <c r="G185" s="45" t="s">
        <v>58</v>
      </c>
      <c r="H185" s="45"/>
      <c r="I185" s="44"/>
      <c r="J185" s="47" t="s">
        <v>58</v>
      </c>
      <c r="K185" s="44"/>
      <c r="L185" s="44" t="s">
        <v>76</v>
      </c>
      <c r="M185" s="44"/>
      <c r="N185" s="48"/>
      <c r="O185" s="65">
        <v>9.1800000000000007E-2</v>
      </c>
      <c r="P185" s="48" t="s">
        <v>78</v>
      </c>
      <c r="Q185" s="44"/>
      <c r="R185" s="69"/>
      <c r="S185" s="148"/>
      <c r="T185" s="44" t="s">
        <v>58</v>
      </c>
      <c r="U185" s="44" t="s">
        <v>54</v>
      </c>
      <c r="V185" s="44" t="s">
        <v>79</v>
      </c>
      <c r="W185" s="49" t="s">
        <v>58</v>
      </c>
    </row>
    <row r="186" spans="2:23" x14ac:dyDescent="0.2">
      <c r="B186" s="43"/>
      <c r="C186" s="44"/>
      <c r="D186" s="44" t="s">
        <v>82</v>
      </c>
      <c r="E186" s="45"/>
      <c r="F186" s="45"/>
      <c r="G186" s="45" t="s">
        <v>58</v>
      </c>
      <c r="H186" s="45"/>
      <c r="I186" s="44"/>
      <c r="J186" s="47" t="s">
        <v>58</v>
      </c>
      <c r="K186" s="44"/>
      <c r="L186" s="44" t="s">
        <v>76</v>
      </c>
      <c r="M186" s="44"/>
      <c r="N186" s="48"/>
      <c r="O186" s="65">
        <v>4.5900000000000003E-2</v>
      </c>
      <c r="P186" s="48" t="s">
        <v>78</v>
      </c>
      <c r="Q186" s="44"/>
      <c r="R186" s="69"/>
      <c r="S186" s="148"/>
      <c r="T186" s="44" t="s">
        <v>58</v>
      </c>
      <c r="U186" s="44" t="s">
        <v>54</v>
      </c>
      <c r="V186" s="44" t="s">
        <v>79</v>
      </c>
      <c r="W186" s="49" t="s">
        <v>58</v>
      </c>
    </row>
    <row r="187" spans="2:23" x14ac:dyDescent="0.2">
      <c r="B187" s="43"/>
      <c r="C187" s="44"/>
      <c r="D187" s="44" t="s">
        <v>84</v>
      </c>
      <c r="E187" s="45"/>
      <c r="F187" s="45"/>
      <c r="G187" s="45" t="s">
        <v>58</v>
      </c>
      <c r="H187" s="45"/>
      <c r="I187" s="44"/>
      <c r="J187" s="47" t="s">
        <v>58</v>
      </c>
      <c r="K187" s="44"/>
      <c r="L187" s="44" t="s">
        <v>76</v>
      </c>
      <c r="M187" s="44"/>
      <c r="N187" s="48"/>
      <c r="O187" s="65">
        <v>9.1800000000000007E-2</v>
      </c>
      <c r="P187" s="48" t="s">
        <v>78</v>
      </c>
      <c r="Q187" s="44"/>
      <c r="R187" s="69"/>
      <c r="S187" s="148"/>
      <c r="T187" s="44" t="s">
        <v>58</v>
      </c>
      <c r="U187" s="44" t="s">
        <v>54</v>
      </c>
      <c r="V187" s="44" t="s">
        <v>79</v>
      </c>
      <c r="W187" s="49" t="s">
        <v>58</v>
      </c>
    </row>
    <row r="188" spans="2:23" ht="25.5" x14ac:dyDescent="0.2">
      <c r="B188" s="43"/>
      <c r="C188" s="44"/>
      <c r="D188" s="44" t="s">
        <v>88</v>
      </c>
      <c r="E188" s="45"/>
      <c r="F188" s="45"/>
      <c r="G188" s="45" t="s">
        <v>58</v>
      </c>
      <c r="H188" s="45"/>
      <c r="I188" s="44"/>
      <c r="J188" s="47" t="s">
        <v>58</v>
      </c>
      <c r="K188" s="44"/>
      <c r="L188" s="44" t="s">
        <v>76</v>
      </c>
      <c r="M188" s="44"/>
      <c r="N188" s="48"/>
      <c r="O188" s="65" t="s">
        <v>191</v>
      </c>
      <c r="P188" s="48" t="s">
        <v>78</v>
      </c>
      <c r="Q188" s="44"/>
      <c r="R188" s="69"/>
      <c r="S188" s="148"/>
      <c r="T188" s="44" t="s">
        <v>58</v>
      </c>
      <c r="U188" s="44" t="s">
        <v>54</v>
      </c>
      <c r="V188" s="44" t="s">
        <v>91</v>
      </c>
      <c r="W188" s="71" t="s">
        <v>209</v>
      </c>
    </row>
    <row r="189" spans="2:23" x14ac:dyDescent="0.2">
      <c r="B189" s="43"/>
      <c r="C189" s="44"/>
      <c r="D189" s="44" t="s">
        <v>93</v>
      </c>
      <c r="E189" s="45"/>
      <c r="F189" s="45"/>
      <c r="G189" s="45" t="s">
        <v>58</v>
      </c>
      <c r="H189" s="45"/>
      <c r="I189" s="44"/>
      <c r="J189" s="44" t="s">
        <v>58</v>
      </c>
      <c r="K189" s="44"/>
      <c r="L189" s="44" t="s">
        <v>76</v>
      </c>
      <c r="M189" s="44"/>
      <c r="N189" s="48"/>
      <c r="O189" s="65">
        <v>0.94</v>
      </c>
      <c r="P189" s="48" t="s">
        <v>78</v>
      </c>
      <c r="Q189" s="44"/>
      <c r="R189" s="69"/>
      <c r="S189" s="148"/>
      <c r="T189" s="44" t="s">
        <v>58</v>
      </c>
      <c r="U189" s="44" t="s">
        <v>54</v>
      </c>
      <c r="V189" s="44" t="s">
        <v>91</v>
      </c>
      <c r="W189" s="91"/>
    </row>
    <row r="190" spans="2:23" x14ac:dyDescent="0.2">
      <c r="B190" s="43"/>
      <c r="C190" s="44"/>
      <c r="D190" s="44" t="s">
        <v>95</v>
      </c>
      <c r="E190" s="45"/>
      <c r="F190" s="45"/>
      <c r="G190" s="45" t="s">
        <v>58</v>
      </c>
      <c r="H190" s="45"/>
      <c r="I190" s="44"/>
      <c r="J190" s="44" t="s">
        <v>58</v>
      </c>
      <c r="K190" s="44"/>
      <c r="L190" s="44" t="s">
        <v>76</v>
      </c>
      <c r="M190" s="44"/>
      <c r="N190" s="48"/>
      <c r="O190" s="65">
        <v>1.83</v>
      </c>
      <c r="P190" s="48" t="s">
        <v>78</v>
      </c>
      <c r="Q190" s="44"/>
      <c r="R190" s="69"/>
      <c r="S190" s="148"/>
      <c r="T190" s="44" t="s">
        <v>58</v>
      </c>
      <c r="U190" s="44" t="s">
        <v>54</v>
      </c>
      <c r="V190" s="44" t="s">
        <v>91</v>
      </c>
      <c r="W190" s="91"/>
    </row>
    <row r="191" spans="2:23" ht="12.75" customHeight="1" x14ac:dyDescent="0.2">
      <c r="B191" s="43"/>
      <c r="C191" s="44"/>
      <c r="D191" s="44" t="s">
        <v>97</v>
      </c>
      <c r="E191" s="45"/>
      <c r="F191" s="45"/>
      <c r="G191" s="45" t="s">
        <v>58</v>
      </c>
      <c r="H191" s="45"/>
      <c r="I191" s="44"/>
      <c r="J191" s="44" t="s">
        <v>58</v>
      </c>
      <c r="K191" s="44"/>
      <c r="L191" s="44" t="s">
        <v>76</v>
      </c>
      <c r="M191" s="44"/>
      <c r="N191" s="48"/>
      <c r="O191" s="65">
        <v>3.74</v>
      </c>
      <c r="P191" s="48" t="s">
        <v>78</v>
      </c>
      <c r="Q191" s="44"/>
      <c r="R191" s="69"/>
      <c r="S191" s="148"/>
      <c r="T191" s="44" t="s">
        <v>58</v>
      </c>
      <c r="U191" s="44" t="s">
        <v>54</v>
      </c>
      <c r="V191" s="44" t="s">
        <v>91</v>
      </c>
      <c r="W191" s="91"/>
    </row>
    <row r="192" spans="2:23" x14ac:dyDescent="0.2">
      <c r="B192" s="43"/>
      <c r="C192" s="44"/>
      <c r="D192" s="44" t="s">
        <v>99</v>
      </c>
      <c r="E192" s="45"/>
      <c r="F192" s="45"/>
      <c r="G192" s="45" t="s">
        <v>58</v>
      </c>
      <c r="H192" s="45"/>
      <c r="I192" s="44"/>
      <c r="J192" s="44" t="s">
        <v>58</v>
      </c>
      <c r="K192" s="44"/>
      <c r="L192" s="44" t="s">
        <v>76</v>
      </c>
      <c r="M192" s="44"/>
      <c r="N192" s="48"/>
      <c r="O192" s="65">
        <v>10.37</v>
      </c>
      <c r="P192" s="48" t="s">
        <v>78</v>
      </c>
      <c r="Q192" s="44"/>
      <c r="R192" s="69"/>
      <c r="S192" s="148"/>
      <c r="T192" s="44" t="s">
        <v>58</v>
      </c>
      <c r="U192" s="44" t="s">
        <v>54</v>
      </c>
      <c r="V192" s="44" t="s">
        <v>91</v>
      </c>
      <c r="W192" s="91"/>
    </row>
    <row r="193" spans="2:23" ht="13.5" thickBot="1" x14ac:dyDescent="0.25">
      <c r="B193" s="50"/>
      <c r="C193" s="51"/>
      <c r="D193" s="51" t="s">
        <v>100</v>
      </c>
      <c r="E193" s="52"/>
      <c r="F193" s="52"/>
      <c r="G193" s="52" t="s">
        <v>58</v>
      </c>
      <c r="H193" s="52"/>
      <c r="I193" s="51"/>
      <c r="J193" s="51" t="s">
        <v>58</v>
      </c>
      <c r="K193" s="51"/>
      <c r="L193" s="51" t="s">
        <v>76</v>
      </c>
      <c r="M193" s="51"/>
      <c r="N193" s="54"/>
      <c r="O193" s="72">
        <v>10.37</v>
      </c>
      <c r="P193" s="54" t="s">
        <v>78</v>
      </c>
      <c r="Q193" s="51"/>
      <c r="R193" s="73"/>
      <c r="S193" s="149"/>
      <c r="T193" s="51" t="s">
        <v>58</v>
      </c>
      <c r="U193" s="51" t="s">
        <v>54</v>
      </c>
      <c r="V193" s="51" t="s">
        <v>91</v>
      </c>
      <c r="W193" s="92"/>
    </row>
    <row r="194" spans="2:23" x14ac:dyDescent="0.2">
      <c r="B194" s="31" t="s">
        <v>43</v>
      </c>
      <c r="C194" s="74" t="s">
        <v>222</v>
      </c>
      <c r="D194" s="32" t="s">
        <v>44</v>
      </c>
      <c r="E194" s="33">
        <v>43034</v>
      </c>
      <c r="F194" s="33">
        <v>45204</v>
      </c>
      <c r="G194" s="33" t="s">
        <v>211</v>
      </c>
      <c r="H194" s="33">
        <v>46387</v>
      </c>
      <c r="I194" s="32" t="s">
        <v>46</v>
      </c>
      <c r="J194" s="56">
        <v>6000</v>
      </c>
      <c r="K194" s="32" t="s">
        <v>48</v>
      </c>
      <c r="L194" s="32" t="s">
        <v>49</v>
      </c>
      <c r="M194" s="34">
        <f>356.93/365</f>
        <v>0.97789041095890417</v>
      </c>
      <c r="N194" s="35" t="s">
        <v>50</v>
      </c>
      <c r="O194" s="93"/>
      <c r="P194" s="35"/>
      <c r="Q194" s="32" t="s">
        <v>212</v>
      </c>
      <c r="R194" s="143" t="s">
        <v>213</v>
      </c>
      <c r="S194" s="32"/>
      <c r="T194" s="32" t="s">
        <v>53</v>
      </c>
      <c r="U194" s="32" t="s">
        <v>160</v>
      </c>
      <c r="V194" s="32" t="s">
        <v>55</v>
      </c>
      <c r="W194" s="36" t="s">
        <v>214</v>
      </c>
    </row>
    <row r="195" spans="2:23" x14ac:dyDescent="0.2">
      <c r="B195" s="20"/>
      <c r="C195" s="15"/>
      <c r="D195" s="15" t="s">
        <v>60</v>
      </c>
      <c r="E195" s="37"/>
      <c r="F195" s="37"/>
      <c r="G195" s="37" t="s">
        <v>58</v>
      </c>
      <c r="H195" s="37"/>
      <c r="I195" s="15"/>
      <c r="J195" s="16">
        <v>6000</v>
      </c>
      <c r="K195" s="15" t="s">
        <v>48</v>
      </c>
      <c r="L195" s="15" t="s">
        <v>49</v>
      </c>
      <c r="M195" s="16">
        <v>0</v>
      </c>
      <c r="N195" s="39" t="s">
        <v>50</v>
      </c>
      <c r="O195" s="94"/>
      <c r="P195" s="39"/>
      <c r="Q195" s="15"/>
      <c r="R195" s="144"/>
      <c r="S195" s="15"/>
      <c r="T195" s="15" t="s">
        <v>58</v>
      </c>
      <c r="U195" s="15" t="s">
        <v>160</v>
      </c>
      <c r="V195" s="15" t="s">
        <v>55</v>
      </c>
      <c r="W195" s="40" t="s">
        <v>58</v>
      </c>
    </row>
    <row r="196" spans="2:23" x14ac:dyDescent="0.2">
      <c r="B196" s="20"/>
      <c r="C196" s="15"/>
      <c r="D196" s="15" t="s">
        <v>61</v>
      </c>
      <c r="E196" s="37"/>
      <c r="F196" s="37"/>
      <c r="G196" s="37" t="s">
        <v>58</v>
      </c>
      <c r="H196" s="37"/>
      <c r="I196" s="15"/>
      <c r="J196" s="16">
        <v>1500</v>
      </c>
      <c r="K196" s="15" t="s">
        <v>48</v>
      </c>
      <c r="L196" s="15" t="s">
        <v>49</v>
      </c>
      <c r="M196" s="16">
        <v>0</v>
      </c>
      <c r="N196" s="39" t="s">
        <v>50</v>
      </c>
      <c r="O196" s="94"/>
      <c r="P196" s="39"/>
      <c r="Q196" s="15"/>
      <c r="R196" s="144"/>
      <c r="S196" s="15"/>
      <c r="T196" s="15" t="s">
        <v>58</v>
      </c>
      <c r="U196" s="15" t="s">
        <v>160</v>
      </c>
      <c r="V196" s="15" t="s">
        <v>55</v>
      </c>
      <c r="W196" s="40" t="s">
        <v>58</v>
      </c>
    </row>
    <row r="197" spans="2:23" x14ac:dyDescent="0.2">
      <c r="B197" s="20"/>
      <c r="C197" s="15"/>
      <c r="D197" s="15" t="s">
        <v>63</v>
      </c>
      <c r="E197" s="37"/>
      <c r="F197" s="37"/>
      <c r="G197" s="37" t="s">
        <v>58</v>
      </c>
      <c r="H197" s="37"/>
      <c r="I197" s="15"/>
      <c r="J197" s="16">
        <v>1500</v>
      </c>
      <c r="K197" s="15" t="s">
        <v>48</v>
      </c>
      <c r="L197" s="15" t="s">
        <v>49</v>
      </c>
      <c r="M197" s="16">
        <v>0</v>
      </c>
      <c r="N197" s="39" t="s">
        <v>50</v>
      </c>
      <c r="O197" s="94"/>
      <c r="P197" s="39"/>
      <c r="Q197" s="15"/>
      <c r="R197" s="144"/>
      <c r="S197" s="15"/>
      <c r="T197" s="15" t="s">
        <v>58</v>
      </c>
      <c r="U197" s="15" t="s">
        <v>160</v>
      </c>
      <c r="V197" s="15" t="s">
        <v>55</v>
      </c>
      <c r="W197" s="40" t="s">
        <v>58</v>
      </c>
    </row>
    <row r="198" spans="2:23" x14ac:dyDescent="0.2">
      <c r="B198" s="20"/>
      <c r="C198" s="15"/>
      <c r="D198" s="15" t="s">
        <v>64</v>
      </c>
      <c r="E198" s="37"/>
      <c r="F198" s="37"/>
      <c r="G198" s="37" t="s">
        <v>58</v>
      </c>
      <c r="H198" s="37"/>
      <c r="I198" s="15"/>
      <c r="J198" s="16">
        <v>1500</v>
      </c>
      <c r="K198" s="15" t="s">
        <v>48</v>
      </c>
      <c r="L198" s="15" t="s">
        <v>49</v>
      </c>
      <c r="M198" s="16">
        <v>0</v>
      </c>
      <c r="N198" s="39" t="s">
        <v>50</v>
      </c>
      <c r="O198" s="94"/>
      <c r="P198" s="39"/>
      <c r="Q198" s="15"/>
      <c r="R198" s="144"/>
      <c r="S198" s="63"/>
      <c r="T198" s="15" t="s">
        <v>58</v>
      </c>
      <c r="U198" s="15" t="s">
        <v>160</v>
      </c>
      <c r="V198" s="15" t="s">
        <v>55</v>
      </c>
      <c r="W198" s="40" t="s">
        <v>58</v>
      </c>
    </row>
    <row r="199" spans="2:23" ht="15" customHeight="1" x14ac:dyDescent="0.2">
      <c r="B199" s="20"/>
      <c r="C199" s="15"/>
      <c r="D199" s="15" t="s">
        <v>71</v>
      </c>
      <c r="E199" s="37"/>
      <c r="F199" s="37"/>
      <c r="G199" s="37" t="s">
        <v>215</v>
      </c>
      <c r="H199" s="37"/>
      <c r="I199" s="15"/>
      <c r="J199" s="16">
        <v>240000</v>
      </c>
      <c r="K199" s="15" t="s">
        <v>73</v>
      </c>
      <c r="L199" s="15" t="s">
        <v>49</v>
      </c>
      <c r="M199" s="16">
        <v>0</v>
      </c>
      <c r="N199" s="39" t="s">
        <v>50</v>
      </c>
      <c r="O199" s="94"/>
      <c r="P199" s="39"/>
      <c r="Q199" s="15"/>
      <c r="R199" s="144"/>
      <c r="S199" s="63"/>
      <c r="T199" s="15" t="s">
        <v>58</v>
      </c>
      <c r="U199" s="15" t="s">
        <v>160</v>
      </c>
      <c r="V199" s="15" t="s">
        <v>55</v>
      </c>
      <c r="W199" s="42" t="s">
        <v>216</v>
      </c>
    </row>
    <row r="200" spans="2:23" x14ac:dyDescent="0.2">
      <c r="B200" s="20"/>
      <c r="C200" s="15"/>
      <c r="D200" s="15" t="s">
        <v>110</v>
      </c>
      <c r="E200" s="37"/>
      <c r="F200" s="37"/>
      <c r="G200" s="37">
        <v>43040</v>
      </c>
      <c r="H200" s="37"/>
      <c r="I200" s="15"/>
      <c r="J200" s="16">
        <v>0</v>
      </c>
      <c r="K200" s="15" t="s">
        <v>48</v>
      </c>
      <c r="L200" s="15" t="s">
        <v>49</v>
      </c>
      <c r="M200" s="17">
        <v>0.68</v>
      </c>
      <c r="N200" s="39" t="s">
        <v>50</v>
      </c>
      <c r="O200" s="94"/>
      <c r="P200" s="39"/>
      <c r="Q200" s="15" t="s">
        <v>111</v>
      </c>
      <c r="R200" s="145"/>
      <c r="S200" s="63"/>
      <c r="T200" s="15" t="s">
        <v>58</v>
      </c>
      <c r="U200" s="15" t="s">
        <v>160</v>
      </c>
      <c r="V200" s="15" t="s">
        <v>55</v>
      </c>
      <c r="W200" s="42"/>
    </row>
    <row r="201" spans="2:23" ht="12.75" customHeight="1" x14ac:dyDescent="0.2">
      <c r="B201" s="43"/>
      <c r="C201" s="44"/>
      <c r="D201" s="44" t="s">
        <v>74</v>
      </c>
      <c r="E201" s="45"/>
      <c r="F201" s="45"/>
      <c r="G201" s="45" t="s">
        <v>58</v>
      </c>
      <c r="H201" s="45"/>
      <c r="I201" s="44"/>
      <c r="J201" s="47" t="s">
        <v>75</v>
      </c>
      <c r="K201" s="44"/>
      <c r="L201" s="44" t="s">
        <v>76</v>
      </c>
      <c r="M201" s="44"/>
      <c r="N201" s="48"/>
      <c r="O201" s="65">
        <v>7.9000000000000001E-2</v>
      </c>
      <c r="P201" s="48" t="s">
        <v>78</v>
      </c>
      <c r="Q201" s="44"/>
      <c r="R201" s="69"/>
      <c r="S201" s="147" t="s">
        <v>217</v>
      </c>
      <c r="T201" s="44" t="s">
        <v>58</v>
      </c>
      <c r="U201" s="44" t="s">
        <v>160</v>
      </c>
      <c r="V201" s="44" t="s">
        <v>79</v>
      </c>
      <c r="W201" s="49" t="s">
        <v>80</v>
      </c>
    </row>
    <row r="202" spans="2:23" x14ac:dyDescent="0.2">
      <c r="B202" s="43"/>
      <c r="C202" s="44"/>
      <c r="D202" s="44" t="s">
        <v>81</v>
      </c>
      <c r="E202" s="45"/>
      <c r="F202" s="45"/>
      <c r="G202" s="45" t="s">
        <v>58</v>
      </c>
      <c r="H202" s="45"/>
      <c r="I202" s="44"/>
      <c r="J202" s="47" t="s">
        <v>58</v>
      </c>
      <c r="K202" s="44"/>
      <c r="L202" s="44" t="s">
        <v>76</v>
      </c>
      <c r="M202" s="44"/>
      <c r="N202" s="48"/>
      <c r="O202" s="65">
        <v>7.9000000000000001E-2</v>
      </c>
      <c r="P202" s="48" t="s">
        <v>78</v>
      </c>
      <c r="Q202" s="44"/>
      <c r="R202" s="69"/>
      <c r="S202" s="148"/>
      <c r="T202" s="44" t="s">
        <v>58</v>
      </c>
      <c r="U202" s="44" t="s">
        <v>160</v>
      </c>
      <c r="V202" s="44" t="s">
        <v>79</v>
      </c>
      <c r="W202" s="49" t="s">
        <v>58</v>
      </c>
    </row>
    <row r="203" spans="2:23" x14ac:dyDescent="0.2">
      <c r="B203" s="43"/>
      <c r="C203" s="44"/>
      <c r="D203" s="44" t="s">
        <v>82</v>
      </c>
      <c r="E203" s="45"/>
      <c r="F203" s="45"/>
      <c r="G203" s="45" t="s">
        <v>58</v>
      </c>
      <c r="H203" s="45"/>
      <c r="I203" s="44"/>
      <c r="J203" s="47" t="s">
        <v>58</v>
      </c>
      <c r="K203" s="44"/>
      <c r="L203" s="44" t="s">
        <v>76</v>
      </c>
      <c r="M203" s="44"/>
      <c r="N203" s="48"/>
      <c r="O203" s="65">
        <v>3.95E-2</v>
      </c>
      <c r="P203" s="48" t="s">
        <v>78</v>
      </c>
      <c r="Q203" s="44"/>
      <c r="R203" s="69"/>
      <c r="S203" s="148"/>
      <c r="T203" s="44" t="s">
        <v>58</v>
      </c>
      <c r="U203" s="44" t="s">
        <v>160</v>
      </c>
      <c r="V203" s="44" t="s">
        <v>79</v>
      </c>
      <c r="W203" s="49" t="s">
        <v>58</v>
      </c>
    </row>
    <row r="204" spans="2:23" x14ac:dyDescent="0.2">
      <c r="B204" s="43"/>
      <c r="C204" s="44"/>
      <c r="D204" s="44" t="s">
        <v>84</v>
      </c>
      <c r="E204" s="45"/>
      <c r="F204" s="45"/>
      <c r="G204" s="45" t="s">
        <v>58</v>
      </c>
      <c r="H204" s="45"/>
      <c r="I204" s="44"/>
      <c r="J204" s="47" t="s">
        <v>58</v>
      </c>
      <c r="K204" s="44"/>
      <c r="L204" s="44" t="s">
        <v>76</v>
      </c>
      <c r="M204" s="44"/>
      <c r="N204" s="48"/>
      <c r="O204" s="65">
        <v>7.9000000000000001E-2</v>
      </c>
      <c r="P204" s="48" t="s">
        <v>78</v>
      </c>
      <c r="Q204" s="44"/>
      <c r="R204" s="69"/>
      <c r="S204" s="148"/>
      <c r="T204" s="44" t="s">
        <v>58</v>
      </c>
      <c r="U204" s="44" t="s">
        <v>160</v>
      </c>
      <c r="V204" s="44" t="s">
        <v>79</v>
      </c>
      <c r="W204" s="49" t="s">
        <v>58</v>
      </c>
    </row>
    <row r="205" spans="2:23" x14ac:dyDescent="0.2">
      <c r="B205" s="43"/>
      <c r="C205" s="44"/>
      <c r="D205" s="44" t="s">
        <v>85</v>
      </c>
      <c r="E205" s="45"/>
      <c r="F205" s="45"/>
      <c r="G205" s="45" t="s">
        <v>58</v>
      </c>
      <c r="H205" s="45"/>
      <c r="I205" s="44"/>
      <c r="J205" s="47" t="s">
        <v>58</v>
      </c>
      <c r="K205" s="44"/>
      <c r="L205" s="44" t="s">
        <v>76</v>
      </c>
      <c r="M205" s="44"/>
      <c r="N205" s="48"/>
      <c r="O205" s="65">
        <v>1.3599999999999999E-2</v>
      </c>
      <c r="P205" s="48" t="s">
        <v>78</v>
      </c>
      <c r="Q205" s="44"/>
      <c r="R205" s="69"/>
      <c r="S205" s="148"/>
      <c r="T205" s="44" t="s">
        <v>58</v>
      </c>
      <c r="U205" s="44" t="s">
        <v>160</v>
      </c>
      <c r="V205" s="44" t="s">
        <v>79</v>
      </c>
      <c r="W205" s="49" t="s">
        <v>58</v>
      </c>
    </row>
    <row r="206" spans="2:23" ht="12.75" customHeight="1" x14ac:dyDescent="0.2">
      <c r="B206" s="43"/>
      <c r="C206" s="44"/>
      <c r="D206" s="44" t="s">
        <v>87</v>
      </c>
      <c r="E206" s="45"/>
      <c r="F206" s="45"/>
      <c r="G206" s="45" t="s">
        <v>58</v>
      </c>
      <c r="H206" s="45"/>
      <c r="I206" s="44"/>
      <c r="J206" s="47" t="s">
        <v>58</v>
      </c>
      <c r="K206" s="44"/>
      <c r="L206" s="44" t="s">
        <v>76</v>
      </c>
      <c r="M206" s="44"/>
      <c r="N206" s="48"/>
      <c r="O206" s="65">
        <v>1.3599999999999999E-2</v>
      </c>
      <c r="P206" s="48" t="s">
        <v>78</v>
      </c>
      <c r="Q206" s="44"/>
      <c r="R206" s="69"/>
      <c r="S206" s="150"/>
      <c r="T206" s="44" t="s">
        <v>58</v>
      </c>
      <c r="U206" s="44" t="s">
        <v>160</v>
      </c>
      <c r="V206" s="44" t="s">
        <v>79</v>
      </c>
      <c r="W206" s="49" t="s">
        <v>58</v>
      </c>
    </row>
    <row r="207" spans="2:23" ht="25.5" x14ac:dyDescent="0.2">
      <c r="B207" s="43"/>
      <c r="C207" s="44"/>
      <c r="D207" s="44" t="s">
        <v>88</v>
      </c>
      <c r="E207" s="45"/>
      <c r="F207" s="45"/>
      <c r="G207" s="45" t="s">
        <v>58</v>
      </c>
      <c r="H207" s="45"/>
      <c r="I207" s="44"/>
      <c r="J207" s="47" t="s">
        <v>58</v>
      </c>
      <c r="K207" s="44"/>
      <c r="L207" s="44" t="s">
        <v>76</v>
      </c>
      <c r="M207" s="44"/>
      <c r="N207" s="48"/>
      <c r="O207" s="65" t="s">
        <v>218</v>
      </c>
      <c r="P207" s="48" t="s">
        <v>78</v>
      </c>
      <c r="Q207" s="44"/>
      <c r="R207" s="69"/>
      <c r="S207" s="147" t="s">
        <v>213</v>
      </c>
      <c r="T207" s="44" t="s">
        <v>58</v>
      </c>
      <c r="U207" s="44" t="s">
        <v>160</v>
      </c>
      <c r="V207" s="44" t="s">
        <v>91</v>
      </c>
      <c r="W207" s="71" t="s">
        <v>219</v>
      </c>
    </row>
    <row r="208" spans="2:23" x14ac:dyDescent="0.2">
      <c r="B208" s="43"/>
      <c r="C208" s="44"/>
      <c r="D208" s="44" t="s">
        <v>93</v>
      </c>
      <c r="E208" s="45"/>
      <c r="F208" s="45"/>
      <c r="G208" s="45" t="s">
        <v>58</v>
      </c>
      <c r="H208" s="45"/>
      <c r="I208" s="44"/>
      <c r="J208" s="44" t="s">
        <v>58</v>
      </c>
      <c r="K208" s="44"/>
      <c r="L208" s="44" t="s">
        <v>76</v>
      </c>
      <c r="M208" s="44"/>
      <c r="N208" s="48"/>
      <c r="O208" s="65">
        <v>0.9</v>
      </c>
      <c r="P208" s="48" t="s">
        <v>78</v>
      </c>
      <c r="Q208" s="44"/>
      <c r="R208" s="69"/>
      <c r="S208" s="148"/>
      <c r="T208" s="44" t="s">
        <v>58</v>
      </c>
      <c r="U208" s="44" t="s">
        <v>160</v>
      </c>
      <c r="V208" s="44" t="s">
        <v>91</v>
      </c>
      <c r="W208" s="49"/>
    </row>
    <row r="209" spans="2:23" ht="25.5" x14ac:dyDescent="0.2">
      <c r="B209" s="43"/>
      <c r="C209" s="44"/>
      <c r="D209" s="44" t="s">
        <v>95</v>
      </c>
      <c r="E209" s="45"/>
      <c r="F209" s="45"/>
      <c r="G209" s="45" t="s">
        <v>148</v>
      </c>
      <c r="H209" s="45"/>
      <c r="I209" s="44"/>
      <c r="J209" s="44" t="s">
        <v>58</v>
      </c>
      <c r="K209" s="44"/>
      <c r="L209" s="44" t="s">
        <v>76</v>
      </c>
      <c r="M209" s="44"/>
      <c r="N209" s="48"/>
      <c r="O209" s="65" t="s">
        <v>220</v>
      </c>
      <c r="P209" s="48" t="s">
        <v>78</v>
      </c>
      <c r="Q209" s="44"/>
      <c r="R209" s="69"/>
      <c r="S209" s="150"/>
      <c r="T209" s="44" t="s">
        <v>58</v>
      </c>
      <c r="U209" s="44" t="s">
        <v>160</v>
      </c>
      <c r="V209" s="44" t="s">
        <v>91</v>
      </c>
      <c r="W209" s="71" t="s">
        <v>221</v>
      </c>
    </row>
    <row r="210" spans="2:23" x14ac:dyDescent="0.2">
      <c r="B210" s="43"/>
      <c r="C210" s="44"/>
      <c r="D210" s="44" t="s">
        <v>97</v>
      </c>
      <c r="E210" s="45"/>
      <c r="F210" s="45"/>
      <c r="G210" s="45" t="s">
        <v>58</v>
      </c>
      <c r="H210" s="45"/>
      <c r="I210" s="44"/>
      <c r="J210" s="44" t="s">
        <v>58</v>
      </c>
      <c r="K210" s="44"/>
      <c r="L210" s="44" t="s">
        <v>76</v>
      </c>
      <c r="M210" s="44"/>
      <c r="N210" s="48"/>
      <c r="O210" s="65">
        <v>3.6</v>
      </c>
      <c r="P210" s="48" t="s">
        <v>78</v>
      </c>
      <c r="Q210" s="44"/>
      <c r="R210" s="69"/>
      <c r="S210" s="147" t="s">
        <v>217</v>
      </c>
      <c r="T210" s="44" t="s">
        <v>58</v>
      </c>
      <c r="U210" s="44" t="s">
        <v>160</v>
      </c>
      <c r="V210" s="44" t="s">
        <v>91</v>
      </c>
      <c r="W210" s="49"/>
    </row>
    <row r="211" spans="2:23" x14ac:dyDescent="0.2">
      <c r="B211" s="43"/>
      <c r="C211" s="44"/>
      <c r="D211" s="44" t="s">
        <v>99</v>
      </c>
      <c r="E211" s="45"/>
      <c r="F211" s="45"/>
      <c r="G211" s="45" t="s">
        <v>58</v>
      </c>
      <c r="H211" s="45"/>
      <c r="I211" s="44"/>
      <c r="J211" s="44" t="s">
        <v>58</v>
      </c>
      <c r="K211" s="44"/>
      <c r="L211" s="44" t="s">
        <v>76</v>
      </c>
      <c r="M211" s="44"/>
      <c r="N211" s="48"/>
      <c r="O211" s="65">
        <v>10</v>
      </c>
      <c r="P211" s="48" t="s">
        <v>78</v>
      </c>
      <c r="Q211" s="44"/>
      <c r="R211" s="69"/>
      <c r="S211" s="148"/>
      <c r="T211" s="44" t="s">
        <v>58</v>
      </c>
      <c r="U211" s="44" t="s">
        <v>160</v>
      </c>
      <c r="V211" s="44" t="s">
        <v>91</v>
      </c>
      <c r="W211" s="49"/>
    </row>
    <row r="212" spans="2:23" ht="13.5" thickBot="1" x14ac:dyDescent="0.25">
      <c r="B212" s="50"/>
      <c r="C212" s="51"/>
      <c r="D212" s="51" t="s">
        <v>100</v>
      </c>
      <c r="E212" s="52"/>
      <c r="F212" s="52"/>
      <c r="G212" s="52" t="s">
        <v>58</v>
      </c>
      <c r="H212" s="52"/>
      <c r="I212" s="51"/>
      <c r="J212" s="51" t="s">
        <v>58</v>
      </c>
      <c r="K212" s="51"/>
      <c r="L212" s="51" t="s">
        <v>76</v>
      </c>
      <c r="M212" s="51"/>
      <c r="N212" s="54"/>
      <c r="O212" s="72">
        <v>10</v>
      </c>
      <c r="P212" s="54" t="s">
        <v>78</v>
      </c>
      <c r="Q212" s="51"/>
      <c r="R212" s="73"/>
      <c r="S212" s="149"/>
      <c r="T212" s="51" t="s">
        <v>58</v>
      </c>
      <c r="U212" s="51" t="s">
        <v>160</v>
      </c>
      <c r="V212" s="51" t="s">
        <v>91</v>
      </c>
      <c r="W212" s="55"/>
    </row>
    <row r="213" spans="2:23" x14ac:dyDescent="0.2">
      <c r="B213" s="31" t="s">
        <v>43</v>
      </c>
      <c r="C213" s="74" t="s">
        <v>237</v>
      </c>
      <c r="D213" s="32" t="s">
        <v>44</v>
      </c>
      <c r="E213" s="33">
        <v>43440</v>
      </c>
      <c r="F213" s="33">
        <v>44900</v>
      </c>
      <c r="G213" s="33">
        <v>43739</v>
      </c>
      <c r="H213" s="33">
        <v>49309</v>
      </c>
      <c r="I213" s="32" t="s">
        <v>46</v>
      </c>
      <c r="J213" s="56">
        <v>75000</v>
      </c>
      <c r="K213" s="32" t="s">
        <v>48</v>
      </c>
      <c r="L213" s="32" t="s">
        <v>49</v>
      </c>
      <c r="M213" s="34">
        <f>268/365</f>
        <v>0.73424657534246573</v>
      </c>
      <c r="N213" s="35" t="s">
        <v>50</v>
      </c>
      <c r="O213" s="35"/>
      <c r="P213" s="35"/>
      <c r="Q213" s="32" t="s">
        <v>223</v>
      </c>
      <c r="R213" s="143" t="s">
        <v>143</v>
      </c>
      <c r="S213" s="32"/>
      <c r="T213" s="32" t="s">
        <v>53</v>
      </c>
      <c r="U213" s="32" t="s">
        <v>54</v>
      </c>
      <c r="V213" s="32" t="s">
        <v>55</v>
      </c>
      <c r="W213" s="36"/>
    </row>
    <row r="214" spans="2:23" x14ac:dyDescent="0.2">
      <c r="B214" s="20"/>
      <c r="C214" s="15"/>
      <c r="D214" s="38" t="s">
        <v>60</v>
      </c>
      <c r="E214" s="37"/>
      <c r="F214" s="37"/>
      <c r="G214" s="37" t="s">
        <v>58</v>
      </c>
      <c r="H214" s="37"/>
      <c r="I214" s="15"/>
      <c r="J214" s="95">
        <v>75000</v>
      </c>
      <c r="K214" s="38" t="s">
        <v>48</v>
      </c>
      <c r="L214" s="38" t="s">
        <v>49</v>
      </c>
      <c r="M214" s="95">
        <v>0</v>
      </c>
      <c r="N214" s="79" t="s">
        <v>50</v>
      </c>
      <c r="O214" s="79"/>
      <c r="P214" s="79"/>
      <c r="Q214" s="38"/>
      <c r="R214" s="144"/>
      <c r="S214" s="38"/>
      <c r="T214" s="15" t="s">
        <v>58</v>
      </c>
      <c r="U214" s="15" t="s">
        <v>54</v>
      </c>
      <c r="V214" s="38" t="s">
        <v>55</v>
      </c>
      <c r="W214" s="42"/>
    </row>
    <row r="215" spans="2:23" x14ac:dyDescent="0.2">
      <c r="B215" s="20"/>
      <c r="C215" s="15"/>
      <c r="D215" s="15" t="s">
        <v>61</v>
      </c>
      <c r="E215" s="37"/>
      <c r="F215" s="37"/>
      <c r="G215" s="37" t="s">
        <v>58</v>
      </c>
      <c r="H215" s="37"/>
      <c r="I215" s="15"/>
      <c r="J215" s="16">
        <v>18750</v>
      </c>
      <c r="K215" s="15" t="s">
        <v>48</v>
      </c>
      <c r="L215" s="15" t="s">
        <v>49</v>
      </c>
      <c r="M215" s="16">
        <v>0</v>
      </c>
      <c r="N215" s="39" t="s">
        <v>50</v>
      </c>
      <c r="O215" s="39"/>
      <c r="P215" s="39"/>
      <c r="Q215" s="15"/>
      <c r="R215" s="144"/>
      <c r="S215" s="15"/>
      <c r="T215" s="15" t="s">
        <v>58</v>
      </c>
      <c r="U215" s="15" t="s">
        <v>54</v>
      </c>
      <c r="V215" s="15" t="s">
        <v>55</v>
      </c>
      <c r="W215" s="40"/>
    </row>
    <row r="216" spans="2:23" x14ac:dyDescent="0.2">
      <c r="B216" s="20"/>
      <c r="C216" s="15"/>
      <c r="D216" s="15" t="s">
        <v>63</v>
      </c>
      <c r="E216" s="37"/>
      <c r="F216" s="37"/>
      <c r="G216" s="37" t="s">
        <v>58</v>
      </c>
      <c r="H216" s="37"/>
      <c r="I216" s="15"/>
      <c r="J216" s="16">
        <v>18750</v>
      </c>
      <c r="K216" s="15" t="s">
        <v>48</v>
      </c>
      <c r="L216" s="15" t="s">
        <v>49</v>
      </c>
      <c r="M216" s="16">
        <v>0</v>
      </c>
      <c r="N216" s="39" t="s">
        <v>50</v>
      </c>
      <c r="O216" s="39"/>
      <c r="P216" s="39"/>
      <c r="Q216" s="15"/>
      <c r="R216" s="144"/>
      <c r="S216" s="15"/>
      <c r="T216" s="15" t="s">
        <v>58</v>
      </c>
      <c r="U216" s="15" t="s">
        <v>54</v>
      </c>
      <c r="V216" s="15" t="s">
        <v>55</v>
      </c>
      <c r="W216" s="40"/>
    </row>
    <row r="217" spans="2:23" x14ac:dyDescent="0.2">
      <c r="B217" s="20"/>
      <c r="C217" s="15"/>
      <c r="D217" s="15" t="s">
        <v>224</v>
      </c>
      <c r="E217" s="37"/>
      <c r="F217" s="37"/>
      <c r="G217" s="37" t="s">
        <v>58</v>
      </c>
      <c r="H217" s="37"/>
      <c r="I217" s="15"/>
      <c r="J217" s="16">
        <v>75000</v>
      </c>
      <c r="K217" s="15" t="s">
        <v>48</v>
      </c>
      <c r="L217" s="15" t="s">
        <v>49</v>
      </c>
      <c r="M217" s="16">
        <v>0</v>
      </c>
      <c r="N217" s="39" t="s">
        <v>50</v>
      </c>
      <c r="O217" s="39"/>
      <c r="P217" s="39"/>
      <c r="Q217" s="15"/>
      <c r="R217" s="144"/>
      <c r="S217" s="63"/>
      <c r="T217" s="15" t="s">
        <v>58</v>
      </c>
      <c r="U217" s="15" t="s">
        <v>54</v>
      </c>
      <c r="V217" s="15" t="s">
        <v>55</v>
      </c>
      <c r="W217" s="40"/>
    </row>
    <row r="218" spans="2:23" ht="15" customHeight="1" x14ac:dyDescent="0.2">
      <c r="B218" s="20"/>
      <c r="C218" s="15"/>
      <c r="D218" s="15" t="s">
        <v>225</v>
      </c>
      <c r="E218" s="37"/>
      <c r="F218" s="37"/>
      <c r="G218" s="37" t="s">
        <v>58</v>
      </c>
      <c r="H218" s="37"/>
      <c r="I218" s="15"/>
      <c r="J218" s="16">
        <v>18750</v>
      </c>
      <c r="K218" s="15" t="s">
        <v>48</v>
      </c>
      <c r="L218" s="15" t="s">
        <v>49</v>
      </c>
      <c r="M218" s="16">
        <v>0</v>
      </c>
      <c r="N218" s="39" t="s">
        <v>50</v>
      </c>
      <c r="O218" s="39"/>
      <c r="P218" s="39"/>
      <c r="Q218" s="15"/>
      <c r="R218" s="144"/>
      <c r="S218" s="63"/>
      <c r="T218" s="15" t="s">
        <v>58</v>
      </c>
      <c r="U218" s="15" t="s">
        <v>54</v>
      </c>
      <c r="V218" s="15" t="s">
        <v>55</v>
      </c>
      <c r="W218" s="40"/>
    </row>
    <row r="219" spans="2:23" x14ac:dyDescent="0.2">
      <c r="B219" s="20"/>
      <c r="C219" s="15"/>
      <c r="D219" s="15" t="s">
        <v>71</v>
      </c>
      <c r="E219" s="37"/>
      <c r="F219" s="37"/>
      <c r="G219" s="37" t="s">
        <v>226</v>
      </c>
      <c r="H219" s="37"/>
      <c r="I219" s="15"/>
      <c r="J219" s="16">
        <v>3000000</v>
      </c>
      <c r="K219" s="15" t="s">
        <v>73</v>
      </c>
      <c r="L219" s="15" t="s">
        <v>49</v>
      </c>
      <c r="M219" s="16">
        <v>0</v>
      </c>
      <c r="N219" s="39" t="s">
        <v>50</v>
      </c>
      <c r="O219" s="39"/>
      <c r="P219" s="39"/>
      <c r="Q219" s="15"/>
      <c r="R219" s="144"/>
      <c r="S219" s="63"/>
      <c r="T219" s="15" t="s">
        <v>58</v>
      </c>
      <c r="U219" s="15" t="s">
        <v>54</v>
      </c>
      <c r="V219" s="15" t="s">
        <v>55</v>
      </c>
      <c r="W219" s="40" t="s">
        <v>227</v>
      </c>
    </row>
    <row r="220" spans="2:23" ht="12.75" customHeight="1" x14ac:dyDescent="0.2">
      <c r="B220" s="20"/>
      <c r="C220" s="15"/>
      <c r="D220" s="15" t="s">
        <v>57</v>
      </c>
      <c r="E220" s="37"/>
      <c r="F220" s="37"/>
      <c r="G220" s="86">
        <v>43739</v>
      </c>
      <c r="H220" s="37"/>
      <c r="I220" s="15"/>
      <c r="J220" s="16">
        <v>37500</v>
      </c>
      <c r="K220" s="15" t="s">
        <v>48</v>
      </c>
      <c r="L220" s="15" t="s">
        <v>49</v>
      </c>
      <c r="M220" s="17">
        <f>24/365</f>
        <v>6.575342465753424E-2</v>
      </c>
      <c r="N220" s="39" t="s">
        <v>50</v>
      </c>
      <c r="O220" s="39"/>
      <c r="P220" s="39"/>
      <c r="Q220" s="15" t="s">
        <v>228</v>
      </c>
      <c r="R220" s="145"/>
      <c r="S220" s="63"/>
      <c r="T220" s="15" t="s">
        <v>58</v>
      </c>
      <c r="U220" s="15" t="s">
        <v>54</v>
      </c>
      <c r="V220" s="15" t="s">
        <v>55</v>
      </c>
      <c r="W220" s="40"/>
    </row>
    <row r="221" spans="2:23" x14ac:dyDescent="0.2">
      <c r="B221" s="43"/>
      <c r="C221" s="44"/>
      <c r="D221" s="44" t="s">
        <v>74</v>
      </c>
      <c r="E221" s="45"/>
      <c r="F221" s="45"/>
      <c r="G221" s="45" t="s">
        <v>58</v>
      </c>
      <c r="H221" s="45"/>
      <c r="I221" s="44"/>
      <c r="J221" s="47" t="s">
        <v>75</v>
      </c>
      <c r="K221" s="44"/>
      <c r="L221" s="44" t="s">
        <v>76</v>
      </c>
      <c r="M221" s="44"/>
      <c r="N221" s="48"/>
      <c r="O221" s="65">
        <v>8.8499999999999995E-2</v>
      </c>
      <c r="P221" s="48" t="s">
        <v>78</v>
      </c>
      <c r="Q221" s="44"/>
      <c r="R221" s="69"/>
      <c r="S221" s="147" t="s">
        <v>143</v>
      </c>
      <c r="T221" s="44" t="s">
        <v>58</v>
      </c>
      <c r="U221" s="44" t="s">
        <v>54</v>
      </c>
      <c r="V221" s="44" t="s">
        <v>79</v>
      </c>
      <c r="W221" s="49" t="s">
        <v>80</v>
      </c>
    </row>
    <row r="222" spans="2:23" x14ac:dyDescent="0.2">
      <c r="B222" s="43"/>
      <c r="C222" s="44"/>
      <c r="D222" s="44" t="s">
        <v>81</v>
      </c>
      <c r="E222" s="45"/>
      <c r="F222" s="45"/>
      <c r="G222" s="45" t="s">
        <v>58</v>
      </c>
      <c r="H222" s="45"/>
      <c r="I222" s="44"/>
      <c r="J222" s="47" t="s">
        <v>58</v>
      </c>
      <c r="K222" s="44"/>
      <c r="L222" s="44" t="s">
        <v>76</v>
      </c>
      <c r="M222" s="44"/>
      <c r="N222" s="48"/>
      <c r="O222" s="65">
        <v>8.8499999999999995E-2</v>
      </c>
      <c r="P222" s="48" t="s">
        <v>78</v>
      </c>
      <c r="Q222" s="44"/>
      <c r="R222" s="69"/>
      <c r="S222" s="148"/>
      <c r="T222" s="44" t="s">
        <v>58</v>
      </c>
      <c r="U222" s="44" t="s">
        <v>54</v>
      </c>
      <c r="V222" s="44" t="s">
        <v>79</v>
      </c>
      <c r="W222" s="49" t="s">
        <v>58</v>
      </c>
    </row>
    <row r="223" spans="2:23" x14ac:dyDescent="0.2">
      <c r="B223" s="43"/>
      <c r="C223" s="44"/>
      <c r="D223" s="44" t="s">
        <v>229</v>
      </c>
      <c r="E223" s="45"/>
      <c r="F223" s="45"/>
      <c r="G223" s="45" t="s">
        <v>58</v>
      </c>
      <c r="H223" s="45"/>
      <c r="I223" s="44"/>
      <c r="J223" s="47" t="s">
        <v>58</v>
      </c>
      <c r="K223" s="44"/>
      <c r="L223" s="44" t="s">
        <v>76</v>
      </c>
      <c r="M223" s="44"/>
      <c r="N223" s="48"/>
      <c r="O223" s="65">
        <v>8.8499999999999995E-2</v>
      </c>
      <c r="P223" s="48" t="s">
        <v>78</v>
      </c>
      <c r="Q223" s="44"/>
      <c r="R223" s="69"/>
      <c r="S223" s="148"/>
      <c r="T223" s="44" t="s">
        <v>58</v>
      </c>
      <c r="U223" s="44" t="s">
        <v>54</v>
      </c>
      <c r="V223" s="44" t="s">
        <v>79</v>
      </c>
      <c r="W223" s="49" t="s">
        <v>58</v>
      </c>
    </row>
    <row r="224" spans="2:23" x14ac:dyDescent="0.2">
      <c r="B224" s="43"/>
      <c r="C224" s="44"/>
      <c r="D224" s="44" t="s">
        <v>82</v>
      </c>
      <c r="E224" s="45"/>
      <c r="F224" s="45"/>
      <c r="G224" s="45" t="s">
        <v>58</v>
      </c>
      <c r="H224" s="45"/>
      <c r="I224" s="44"/>
      <c r="J224" s="47" t="s">
        <v>58</v>
      </c>
      <c r="K224" s="44"/>
      <c r="L224" s="44" t="s">
        <v>76</v>
      </c>
      <c r="M224" s="44"/>
      <c r="N224" s="48"/>
      <c r="O224" s="65">
        <v>4.4200000000000003E-2</v>
      </c>
      <c r="P224" s="48" t="s">
        <v>78</v>
      </c>
      <c r="Q224" s="44"/>
      <c r="R224" s="69"/>
      <c r="S224" s="148"/>
      <c r="T224" s="44" t="s">
        <v>58</v>
      </c>
      <c r="U224" s="44" t="s">
        <v>54</v>
      </c>
      <c r="V224" s="44" t="s">
        <v>79</v>
      </c>
      <c r="W224" s="49" t="s">
        <v>58</v>
      </c>
    </row>
    <row r="225" spans="1:133" s="18" customFormat="1" ht="12.75" customHeight="1" x14ac:dyDescent="0.2">
      <c r="A225" s="2"/>
      <c r="B225" s="43"/>
      <c r="C225" s="44"/>
      <c r="D225" s="44" t="s">
        <v>84</v>
      </c>
      <c r="E225" s="45"/>
      <c r="F225" s="45"/>
      <c r="G225" s="45" t="s">
        <v>58</v>
      </c>
      <c r="H225" s="45"/>
      <c r="I225" s="44"/>
      <c r="J225" s="47" t="s">
        <v>58</v>
      </c>
      <c r="K225" s="44"/>
      <c r="L225" s="44" t="s">
        <v>76</v>
      </c>
      <c r="M225" s="44"/>
      <c r="N225" s="48"/>
      <c r="O225" s="65">
        <v>8.8499999999999995E-2</v>
      </c>
      <c r="P225" s="48" t="s">
        <v>78</v>
      </c>
      <c r="Q225" s="44"/>
      <c r="R225" s="69"/>
      <c r="S225" s="148"/>
      <c r="T225" s="44" t="s">
        <v>58</v>
      </c>
      <c r="U225" s="44" t="s">
        <v>54</v>
      </c>
      <c r="V225" s="44" t="s">
        <v>79</v>
      </c>
      <c r="W225" s="49" t="s">
        <v>58</v>
      </c>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row>
    <row r="226" spans="1:133" s="18" customFormat="1" x14ac:dyDescent="0.2">
      <c r="A226" s="2"/>
      <c r="B226" s="43"/>
      <c r="C226" s="44"/>
      <c r="D226" s="44" t="s">
        <v>230</v>
      </c>
      <c r="E226" s="45"/>
      <c r="F226" s="45"/>
      <c r="G226" s="45" t="s">
        <v>58</v>
      </c>
      <c r="H226" s="45"/>
      <c r="I226" s="44"/>
      <c r="J226" s="47" t="s">
        <v>58</v>
      </c>
      <c r="K226" s="44"/>
      <c r="L226" s="44" t="s">
        <v>76</v>
      </c>
      <c r="M226" s="44"/>
      <c r="N226" s="48"/>
      <c r="O226" s="65">
        <v>4.4200000000000003E-2</v>
      </c>
      <c r="P226" s="48" t="s">
        <v>78</v>
      </c>
      <c r="Q226" s="44"/>
      <c r="R226" s="69"/>
      <c r="S226" s="148"/>
      <c r="T226" s="44" t="s">
        <v>58</v>
      </c>
      <c r="U226" s="44" t="s">
        <v>54</v>
      </c>
      <c r="V226" s="44" t="s">
        <v>79</v>
      </c>
      <c r="W226" s="49" t="s">
        <v>58</v>
      </c>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row>
    <row r="227" spans="1:133" s="18" customFormat="1" x14ac:dyDescent="0.2">
      <c r="A227" s="2"/>
      <c r="B227" s="43"/>
      <c r="C227" s="44"/>
      <c r="D227" s="44" t="s">
        <v>231</v>
      </c>
      <c r="E227" s="45"/>
      <c r="F227" s="45"/>
      <c r="G227" s="45" t="s">
        <v>58</v>
      </c>
      <c r="H227" s="45"/>
      <c r="I227" s="44"/>
      <c r="J227" s="47" t="s">
        <v>58</v>
      </c>
      <c r="K227" s="44"/>
      <c r="L227" s="44" t="s">
        <v>76</v>
      </c>
      <c r="M227" s="44"/>
      <c r="N227" s="48"/>
      <c r="O227" s="65">
        <v>4.4200000000000003E-2</v>
      </c>
      <c r="P227" s="48" t="s">
        <v>78</v>
      </c>
      <c r="Q227" s="44"/>
      <c r="R227" s="69"/>
      <c r="S227" s="148"/>
      <c r="T227" s="44" t="s">
        <v>58</v>
      </c>
      <c r="U227" s="44" t="s">
        <v>54</v>
      </c>
      <c r="V227" s="44" t="s">
        <v>79</v>
      </c>
      <c r="W227" s="49" t="s">
        <v>58</v>
      </c>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row>
    <row r="228" spans="1:133" s="18" customFormat="1" x14ac:dyDescent="0.2">
      <c r="A228" s="2"/>
      <c r="B228" s="43"/>
      <c r="C228" s="44"/>
      <c r="D228" s="44" t="s">
        <v>232</v>
      </c>
      <c r="E228" s="45"/>
      <c r="F228" s="45"/>
      <c r="G228" s="45" t="s">
        <v>58</v>
      </c>
      <c r="H228" s="45"/>
      <c r="I228" s="44"/>
      <c r="J228" s="47" t="s">
        <v>58</v>
      </c>
      <c r="K228" s="44"/>
      <c r="L228" s="44" t="s">
        <v>76</v>
      </c>
      <c r="M228" s="44"/>
      <c r="N228" s="48"/>
      <c r="O228" s="65">
        <v>4.4200000000000003E-2</v>
      </c>
      <c r="P228" s="48" t="s">
        <v>78</v>
      </c>
      <c r="Q228" s="44"/>
      <c r="R228" s="69"/>
      <c r="S228" s="148"/>
      <c r="T228" s="44" t="s">
        <v>58</v>
      </c>
      <c r="U228" s="44" t="s">
        <v>54</v>
      </c>
      <c r="V228" s="44" t="s">
        <v>79</v>
      </c>
      <c r="W228" s="49" t="s">
        <v>58</v>
      </c>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row>
    <row r="229" spans="1:133" s="18" customFormat="1" x14ac:dyDescent="0.2">
      <c r="A229" s="2"/>
      <c r="B229" s="43"/>
      <c r="C229" s="44"/>
      <c r="D229" s="44" t="s">
        <v>233</v>
      </c>
      <c r="E229" s="45"/>
      <c r="F229" s="45"/>
      <c r="G229" s="45" t="s">
        <v>58</v>
      </c>
      <c r="H229" s="45"/>
      <c r="I229" s="44"/>
      <c r="J229" s="47" t="s">
        <v>58</v>
      </c>
      <c r="K229" s="44"/>
      <c r="L229" s="44" t="s">
        <v>76</v>
      </c>
      <c r="M229" s="44"/>
      <c r="N229" s="48"/>
      <c r="O229" s="65">
        <v>4.4200000000000003E-2</v>
      </c>
      <c r="P229" s="48" t="s">
        <v>78</v>
      </c>
      <c r="Q229" s="44"/>
      <c r="R229" s="69"/>
      <c r="S229" s="148"/>
      <c r="T229" s="44" t="s">
        <v>58</v>
      </c>
      <c r="U229" s="44" t="s">
        <v>54</v>
      </c>
      <c r="V229" s="44" t="s">
        <v>79</v>
      </c>
      <c r="W229" s="49" t="s">
        <v>58</v>
      </c>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row>
    <row r="230" spans="1:133" s="18" customFormat="1" x14ac:dyDescent="0.2">
      <c r="A230" s="2"/>
      <c r="B230" s="43"/>
      <c r="C230" s="44"/>
      <c r="D230" s="44" t="s">
        <v>234</v>
      </c>
      <c r="E230" s="45"/>
      <c r="F230" s="45"/>
      <c r="G230" s="45" t="s">
        <v>58</v>
      </c>
      <c r="H230" s="45"/>
      <c r="I230" s="44"/>
      <c r="J230" s="47" t="s">
        <v>58</v>
      </c>
      <c r="K230" s="44"/>
      <c r="L230" s="44" t="s">
        <v>76</v>
      </c>
      <c r="M230" s="44"/>
      <c r="N230" s="48"/>
      <c r="O230" s="65">
        <v>4.4200000000000003E-2</v>
      </c>
      <c r="P230" s="48" t="s">
        <v>78</v>
      </c>
      <c r="Q230" s="44"/>
      <c r="R230" s="69"/>
      <c r="S230" s="148"/>
      <c r="T230" s="44" t="s">
        <v>58</v>
      </c>
      <c r="U230" s="44" t="s">
        <v>54</v>
      </c>
      <c r="V230" s="44" t="s">
        <v>79</v>
      </c>
      <c r="W230" s="49" t="s">
        <v>58</v>
      </c>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row>
    <row r="231" spans="1:133" s="18" customFormat="1" x14ac:dyDescent="0.2">
      <c r="A231" s="2"/>
      <c r="B231" s="43"/>
      <c r="C231" s="44"/>
      <c r="D231" s="44" t="s">
        <v>88</v>
      </c>
      <c r="E231" s="45"/>
      <c r="F231" s="45"/>
      <c r="G231" s="45" t="s">
        <v>226</v>
      </c>
      <c r="H231" s="45"/>
      <c r="I231" s="44"/>
      <c r="J231" s="47" t="s">
        <v>58</v>
      </c>
      <c r="K231" s="44"/>
      <c r="L231" s="44" t="s">
        <v>76</v>
      </c>
      <c r="M231" s="44"/>
      <c r="N231" s="48"/>
      <c r="O231" s="65">
        <v>0.92</v>
      </c>
      <c r="P231" s="48" t="s">
        <v>78</v>
      </c>
      <c r="Q231" s="44"/>
      <c r="R231" s="69"/>
      <c r="S231" s="148"/>
      <c r="T231" s="44" t="s">
        <v>58</v>
      </c>
      <c r="U231" s="44" t="s">
        <v>54</v>
      </c>
      <c r="V231" s="44" t="s">
        <v>91</v>
      </c>
      <c r="W231" s="49" t="s">
        <v>227</v>
      </c>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row>
    <row r="232" spans="1:133" s="18" customFormat="1" x14ac:dyDescent="0.2">
      <c r="A232" s="2"/>
      <c r="B232" s="43"/>
      <c r="C232" s="44"/>
      <c r="D232" s="44" t="s">
        <v>93</v>
      </c>
      <c r="E232" s="45"/>
      <c r="F232" s="45"/>
      <c r="G232" s="46">
        <v>43739</v>
      </c>
      <c r="H232" s="45"/>
      <c r="I232" s="44"/>
      <c r="J232" s="44" t="s">
        <v>58</v>
      </c>
      <c r="K232" s="44"/>
      <c r="L232" s="44" t="s">
        <v>76</v>
      </c>
      <c r="M232" s="44"/>
      <c r="N232" s="48"/>
      <c r="O232" s="65">
        <v>0.92</v>
      </c>
      <c r="P232" s="48" t="s">
        <v>78</v>
      </c>
      <c r="Q232" s="44"/>
      <c r="R232" s="69"/>
      <c r="S232" s="148"/>
      <c r="T232" s="44" t="s">
        <v>58</v>
      </c>
      <c r="U232" s="44" t="s">
        <v>54</v>
      </c>
      <c r="V232" s="44" t="s">
        <v>91</v>
      </c>
      <c r="W232" s="49"/>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row>
    <row r="233" spans="1:133" s="18" customFormat="1" x14ac:dyDescent="0.2">
      <c r="A233" s="2"/>
      <c r="B233" s="43"/>
      <c r="C233" s="44"/>
      <c r="D233" s="44" t="s">
        <v>95</v>
      </c>
      <c r="E233" s="45"/>
      <c r="F233" s="45"/>
      <c r="G233" s="45" t="s">
        <v>58</v>
      </c>
      <c r="H233" s="45"/>
      <c r="I233" s="44"/>
      <c r="J233" s="44" t="s">
        <v>58</v>
      </c>
      <c r="K233" s="44"/>
      <c r="L233" s="44" t="s">
        <v>76</v>
      </c>
      <c r="M233" s="44"/>
      <c r="N233" s="48"/>
      <c r="O233" s="65">
        <v>1.83</v>
      </c>
      <c r="P233" s="48" t="s">
        <v>78</v>
      </c>
      <c r="Q233" s="44"/>
      <c r="R233" s="69"/>
      <c r="S233" s="148"/>
      <c r="T233" s="44" t="s">
        <v>58</v>
      </c>
      <c r="U233" s="44" t="s">
        <v>54</v>
      </c>
      <c r="V233" s="44" t="s">
        <v>91</v>
      </c>
      <c r="W233" s="49"/>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row>
    <row r="234" spans="1:133" s="18" customFormat="1" x14ac:dyDescent="0.2">
      <c r="A234" s="2"/>
      <c r="B234" s="43"/>
      <c r="C234" s="44"/>
      <c r="D234" s="44" t="s">
        <v>235</v>
      </c>
      <c r="E234" s="45"/>
      <c r="F234" s="45"/>
      <c r="G234" s="45" t="s">
        <v>58</v>
      </c>
      <c r="H234" s="45"/>
      <c r="I234" s="44"/>
      <c r="J234" s="44" t="s">
        <v>58</v>
      </c>
      <c r="K234" s="44"/>
      <c r="L234" s="44" t="s">
        <v>76</v>
      </c>
      <c r="M234" s="44"/>
      <c r="N234" s="48"/>
      <c r="O234" s="65">
        <v>0.92</v>
      </c>
      <c r="P234" s="48" t="s">
        <v>78</v>
      </c>
      <c r="Q234" s="44"/>
      <c r="R234" s="69"/>
      <c r="S234" s="148"/>
      <c r="T234" s="44" t="s">
        <v>58</v>
      </c>
      <c r="U234" s="44" t="s">
        <v>54</v>
      </c>
      <c r="V234" s="44" t="s">
        <v>91</v>
      </c>
      <c r="W234" s="49"/>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row>
    <row r="235" spans="1:133" s="18" customFormat="1" x14ac:dyDescent="0.2">
      <c r="A235" s="2"/>
      <c r="B235" s="43"/>
      <c r="C235" s="44"/>
      <c r="D235" s="44" t="s">
        <v>97</v>
      </c>
      <c r="E235" s="45"/>
      <c r="F235" s="45"/>
      <c r="G235" s="45" t="s">
        <v>58</v>
      </c>
      <c r="H235" s="45"/>
      <c r="I235" s="44"/>
      <c r="J235" s="44" t="s">
        <v>58</v>
      </c>
      <c r="K235" s="44"/>
      <c r="L235" s="44" t="s">
        <v>76</v>
      </c>
      <c r="M235" s="44"/>
      <c r="N235" s="48"/>
      <c r="O235" s="65">
        <v>3.67</v>
      </c>
      <c r="P235" s="48" t="s">
        <v>78</v>
      </c>
      <c r="Q235" s="44"/>
      <c r="R235" s="69"/>
      <c r="S235" s="148"/>
      <c r="T235" s="44" t="s">
        <v>58</v>
      </c>
      <c r="U235" s="44" t="s">
        <v>54</v>
      </c>
      <c r="V235" s="44" t="s">
        <v>91</v>
      </c>
      <c r="W235" s="49"/>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row>
    <row r="236" spans="1:133" s="18" customFormat="1" x14ac:dyDescent="0.2">
      <c r="A236" s="2"/>
      <c r="B236" s="43"/>
      <c r="C236" s="44"/>
      <c r="D236" s="44" t="s">
        <v>99</v>
      </c>
      <c r="E236" s="45"/>
      <c r="F236" s="45"/>
      <c r="G236" s="45" t="s">
        <v>58</v>
      </c>
      <c r="H236" s="45"/>
      <c r="I236" s="44"/>
      <c r="J236" s="44" t="s">
        <v>58</v>
      </c>
      <c r="K236" s="44"/>
      <c r="L236" s="44" t="s">
        <v>76</v>
      </c>
      <c r="M236" s="44"/>
      <c r="N236" s="48"/>
      <c r="O236" s="65">
        <v>10.18</v>
      </c>
      <c r="P236" s="48" t="s">
        <v>78</v>
      </c>
      <c r="Q236" s="44"/>
      <c r="R236" s="69"/>
      <c r="S236" s="148"/>
      <c r="T236" s="44" t="s">
        <v>58</v>
      </c>
      <c r="U236" s="44" t="s">
        <v>54</v>
      </c>
      <c r="V236" s="44" t="s">
        <v>91</v>
      </c>
      <c r="W236" s="49"/>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row>
    <row r="237" spans="1:133" ht="15" customHeight="1" x14ac:dyDescent="0.2">
      <c r="B237" s="43"/>
      <c r="C237" s="44"/>
      <c r="D237" s="44" t="s">
        <v>100</v>
      </c>
      <c r="E237" s="45"/>
      <c r="F237" s="45"/>
      <c r="G237" s="45" t="s">
        <v>58</v>
      </c>
      <c r="H237" s="45"/>
      <c r="I237" s="44"/>
      <c r="J237" s="44" t="s">
        <v>58</v>
      </c>
      <c r="K237" s="44"/>
      <c r="L237" s="44" t="s">
        <v>76</v>
      </c>
      <c r="M237" s="44"/>
      <c r="N237" s="48"/>
      <c r="O237" s="65">
        <v>10.18</v>
      </c>
      <c r="P237" s="48" t="s">
        <v>78</v>
      </c>
      <c r="Q237" s="44"/>
      <c r="R237" s="69"/>
      <c r="S237" s="148"/>
      <c r="T237" s="44" t="s">
        <v>58</v>
      </c>
      <c r="U237" s="44" t="s">
        <v>54</v>
      </c>
      <c r="V237" s="44" t="s">
        <v>91</v>
      </c>
      <c r="W237" s="49"/>
    </row>
    <row r="238" spans="1:133" ht="13.5" thickBot="1" x14ac:dyDescent="0.25">
      <c r="B238" s="50"/>
      <c r="C238" s="51"/>
      <c r="D238" s="51" t="s">
        <v>236</v>
      </c>
      <c r="E238" s="52"/>
      <c r="F238" s="52"/>
      <c r="G238" s="52" t="s">
        <v>58</v>
      </c>
      <c r="H238" s="52"/>
      <c r="I238" s="51"/>
      <c r="J238" s="51" t="s">
        <v>58</v>
      </c>
      <c r="K238" s="51"/>
      <c r="L238" s="51" t="s">
        <v>76</v>
      </c>
      <c r="M238" s="51"/>
      <c r="N238" s="54"/>
      <c r="O238" s="72">
        <v>10.18</v>
      </c>
      <c r="P238" s="54" t="s">
        <v>78</v>
      </c>
      <c r="Q238" s="51"/>
      <c r="R238" s="73"/>
      <c r="S238" s="149"/>
      <c r="T238" s="51" t="s">
        <v>58</v>
      </c>
      <c r="U238" s="51" t="s">
        <v>54</v>
      </c>
      <c r="V238" s="51" t="s">
        <v>91</v>
      </c>
      <c r="W238" s="55"/>
    </row>
    <row r="239" spans="1:133" ht="12.75" customHeight="1" x14ac:dyDescent="0.2">
      <c r="B239" s="31" t="s">
        <v>43</v>
      </c>
      <c r="C239" s="74" t="s">
        <v>240</v>
      </c>
      <c r="D239" s="32" t="s">
        <v>44</v>
      </c>
      <c r="E239" s="33">
        <v>45223</v>
      </c>
      <c r="F239" s="33" t="s">
        <v>157</v>
      </c>
      <c r="G239" s="33">
        <v>45224</v>
      </c>
      <c r="H239" s="33">
        <v>45657</v>
      </c>
      <c r="I239" s="32" t="s">
        <v>46</v>
      </c>
      <c r="J239" s="56">
        <v>4000</v>
      </c>
      <c r="K239" s="32" t="s">
        <v>48</v>
      </c>
      <c r="L239" s="32" t="s">
        <v>49</v>
      </c>
      <c r="M239" s="34">
        <f>450/365</f>
        <v>1.2328767123287672</v>
      </c>
      <c r="N239" s="35" t="s">
        <v>50</v>
      </c>
      <c r="O239" s="57"/>
      <c r="P239" s="35"/>
      <c r="Q239" s="32" t="s">
        <v>238</v>
      </c>
      <c r="R239" s="143" t="s">
        <v>239</v>
      </c>
      <c r="S239" s="32"/>
      <c r="T239" s="32" t="s">
        <v>53</v>
      </c>
      <c r="U239" s="32" t="s">
        <v>160</v>
      </c>
      <c r="V239" s="32" t="s">
        <v>55</v>
      </c>
      <c r="W239" s="36"/>
    </row>
    <row r="240" spans="1:133" x14ac:dyDescent="0.2">
      <c r="B240" s="20"/>
      <c r="C240" s="15"/>
      <c r="D240" s="15" t="s">
        <v>63</v>
      </c>
      <c r="E240" s="37"/>
      <c r="F240" s="37"/>
      <c r="G240" s="37"/>
      <c r="H240" s="37"/>
      <c r="I240" s="15"/>
      <c r="J240" s="16">
        <v>1000</v>
      </c>
      <c r="K240" s="15" t="s">
        <v>48</v>
      </c>
      <c r="L240" s="15" t="s">
        <v>49</v>
      </c>
      <c r="M240" s="16">
        <v>0</v>
      </c>
      <c r="N240" s="39" t="s">
        <v>50</v>
      </c>
      <c r="O240" s="19"/>
      <c r="P240" s="39"/>
      <c r="Q240" s="15"/>
      <c r="R240" s="145"/>
      <c r="S240" s="15"/>
      <c r="T240" s="15" t="s">
        <v>58</v>
      </c>
      <c r="U240" s="15" t="s">
        <v>160</v>
      </c>
      <c r="V240" s="15" t="s">
        <v>55</v>
      </c>
      <c r="W240" s="40"/>
    </row>
    <row r="241" spans="1:133" x14ac:dyDescent="0.2">
      <c r="B241" s="20"/>
      <c r="C241" s="15"/>
      <c r="D241" s="15" t="s">
        <v>60</v>
      </c>
      <c r="E241" s="37"/>
      <c r="F241" s="37"/>
      <c r="G241" s="37"/>
      <c r="H241" s="37"/>
      <c r="I241" s="15"/>
      <c r="J241" s="16">
        <v>4000</v>
      </c>
      <c r="K241" s="15" t="s">
        <v>48</v>
      </c>
      <c r="L241" s="15" t="s">
        <v>49</v>
      </c>
      <c r="M241" s="16">
        <v>0</v>
      </c>
      <c r="N241" s="39" t="s">
        <v>50</v>
      </c>
      <c r="O241" s="19"/>
      <c r="P241" s="39"/>
      <c r="Q241" s="15"/>
      <c r="R241" s="145"/>
      <c r="S241" s="63"/>
      <c r="T241" s="15" t="s">
        <v>58</v>
      </c>
      <c r="U241" s="15" t="s">
        <v>160</v>
      </c>
      <c r="V241" s="15" t="s">
        <v>55</v>
      </c>
      <c r="W241" s="40"/>
    </row>
    <row r="242" spans="1:133" x14ac:dyDescent="0.2">
      <c r="B242" s="20"/>
      <c r="C242" s="15"/>
      <c r="D242" s="15" t="s">
        <v>61</v>
      </c>
      <c r="E242" s="37"/>
      <c r="F242" s="37"/>
      <c r="G242" s="37"/>
      <c r="H242" s="37"/>
      <c r="I242" s="15"/>
      <c r="J242" s="16">
        <v>1000</v>
      </c>
      <c r="K242" s="15" t="s">
        <v>48</v>
      </c>
      <c r="L242" s="15" t="s">
        <v>49</v>
      </c>
      <c r="M242" s="16">
        <v>0</v>
      </c>
      <c r="N242" s="39" t="s">
        <v>50</v>
      </c>
      <c r="O242" s="19"/>
      <c r="P242" s="39"/>
      <c r="Q242" s="15"/>
      <c r="R242" s="145"/>
      <c r="S242" s="63"/>
      <c r="T242" s="15" t="s">
        <v>58</v>
      </c>
      <c r="U242" s="15" t="s">
        <v>160</v>
      </c>
      <c r="V242" s="15" t="s">
        <v>55</v>
      </c>
      <c r="W242" s="40"/>
    </row>
    <row r="243" spans="1:133" x14ac:dyDescent="0.2">
      <c r="B243" s="20"/>
      <c r="C243" s="15"/>
      <c r="D243" s="15" t="s">
        <v>71</v>
      </c>
      <c r="E243" s="37"/>
      <c r="F243" s="37"/>
      <c r="G243" s="37"/>
      <c r="H243" s="37"/>
      <c r="I243" s="15"/>
      <c r="J243" s="16">
        <v>160000</v>
      </c>
      <c r="K243" s="15" t="s">
        <v>73</v>
      </c>
      <c r="L243" s="15" t="s">
        <v>49</v>
      </c>
      <c r="M243" s="81">
        <v>0</v>
      </c>
      <c r="N243" s="39" t="s">
        <v>50</v>
      </c>
      <c r="O243" s="19"/>
      <c r="P243" s="39"/>
      <c r="Q243" s="15"/>
      <c r="R243" s="145"/>
      <c r="S243" s="63"/>
      <c r="T243" s="15" t="s">
        <v>58</v>
      </c>
      <c r="U243" s="15" t="s">
        <v>160</v>
      </c>
      <c r="V243" s="15" t="s">
        <v>55</v>
      </c>
      <c r="W243" s="40"/>
    </row>
    <row r="244" spans="1:133" s="18" customFormat="1" ht="12.75" customHeight="1" x14ac:dyDescent="0.2">
      <c r="A244" s="2"/>
      <c r="B244" s="43"/>
      <c r="C244" s="44"/>
      <c r="D244" s="44" t="s">
        <v>74</v>
      </c>
      <c r="E244" s="45"/>
      <c r="F244" s="45"/>
      <c r="G244" s="45"/>
      <c r="H244" s="45"/>
      <c r="I244" s="44"/>
      <c r="J244" s="47" t="s">
        <v>75</v>
      </c>
      <c r="K244" s="44"/>
      <c r="L244" s="44" t="s">
        <v>76</v>
      </c>
      <c r="M244" s="47"/>
      <c r="N244" s="48"/>
      <c r="O244" s="48">
        <v>0.10390000000000001</v>
      </c>
      <c r="P244" s="48" t="s">
        <v>78</v>
      </c>
      <c r="Q244" s="44"/>
      <c r="R244" s="96"/>
      <c r="S244" s="147" t="s">
        <v>239</v>
      </c>
      <c r="T244" s="44" t="s">
        <v>58</v>
      </c>
      <c r="U244" s="44" t="s">
        <v>160</v>
      </c>
      <c r="V244" s="44" t="s">
        <v>79</v>
      </c>
      <c r="W244" s="49" t="s">
        <v>80</v>
      </c>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row>
    <row r="245" spans="1:133" s="18" customFormat="1" x14ac:dyDescent="0.2">
      <c r="A245" s="2"/>
      <c r="B245" s="43"/>
      <c r="C245" s="44"/>
      <c r="D245" s="44" t="s">
        <v>81</v>
      </c>
      <c r="E245" s="45"/>
      <c r="F245" s="45"/>
      <c r="G245" s="45"/>
      <c r="H245" s="45"/>
      <c r="I245" s="44"/>
      <c r="J245" s="47" t="s">
        <v>58</v>
      </c>
      <c r="K245" s="44"/>
      <c r="L245" s="44" t="s">
        <v>76</v>
      </c>
      <c r="M245" s="47"/>
      <c r="N245" s="48"/>
      <c r="O245" s="48">
        <v>0.10390000000000001</v>
      </c>
      <c r="P245" s="48" t="s">
        <v>78</v>
      </c>
      <c r="Q245" s="44"/>
      <c r="R245" s="96"/>
      <c r="S245" s="148"/>
      <c r="T245" s="44" t="s">
        <v>58</v>
      </c>
      <c r="U245" s="44" t="s">
        <v>160</v>
      </c>
      <c r="V245" s="44" t="s">
        <v>79</v>
      </c>
      <c r="W245" s="49" t="s">
        <v>58</v>
      </c>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row>
    <row r="246" spans="1:133" s="18" customFormat="1" x14ac:dyDescent="0.2">
      <c r="A246" s="2"/>
      <c r="B246" s="43"/>
      <c r="C246" s="44"/>
      <c r="D246" s="44" t="s">
        <v>82</v>
      </c>
      <c r="E246" s="45"/>
      <c r="F246" s="45"/>
      <c r="G246" s="45"/>
      <c r="H246" s="45"/>
      <c r="I246" s="44"/>
      <c r="J246" s="47" t="s">
        <v>58</v>
      </c>
      <c r="K246" s="44"/>
      <c r="L246" s="44" t="s">
        <v>76</v>
      </c>
      <c r="M246" s="47"/>
      <c r="N246" s="48"/>
      <c r="O246" s="48">
        <v>5.1900000000000002E-2</v>
      </c>
      <c r="P246" s="48" t="s">
        <v>78</v>
      </c>
      <c r="Q246" s="44"/>
      <c r="R246" s="96"/>
      <c r="S246" s="148"/>
      <c r="T246" s="44" t="s">
        <v>58</v>
      </c>
      <c r="U246" s="44" t="s">
        <v>160</v>
      </c>
      <c r="V246" s="44" t="s">
        <v>79</v>
      </c>
      <c r="W246" s="49" t="s">
        <v>58</v>
      </c>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row>
    <row r="247" spans="1:133" s="18" customFormat="1" x14ac:dyDescent="0.2">
      <c r="A247" s="2"/>
      <c r="B247" s="43"/>
      <c r="C247" s="44"/>
      <c r="D247" s="44" t="s">
        <v>84</v>
      </c>
      <c r="E247" s="45"/>
      <c r="F247" s="45"/>
      <c r="G247" s="45"/>
      <c r="H247" s="45"/>
      <c r="I247" s="44"/>
      <c r="J247" s="47" t="s">
        <v>58</v>
      </c>
      <c r="K247" s="44"/>
      <c r="L247" s="44" t="s">
        <v>76</v>
      </c>
      <c r="M247" s="47"/>
      <c r="N247" s="48"/>
      <c r="O247" s="48">
        <v>0.10390000000000001</v>
      </c>
      <c r="P247" s="48" t="s">
        <v>78</v>
      </c>
      <c r="Q247" s="44"/>
      <c r="R247" s="96"/>
      <c r="S247" s="148"/>
      <c r="T247" s="44" t="s">
        <v>58</v>
      </c>
      <c r="U247" s="44" t="s">
        <v>160</v>
      </c>
      <c r="V247" s="44" t="s">
        <v>79</v>
      </c>
      <c r="W247" s="49" t="s">
        <v>58</v>
      </c>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row>
    <row r="248" spans="1:133" s="18" customFormat="1" x14ac:dyDescent="0.2">
      <c r="A248" s="2"/>
      <c r="B248" s="43"/>
      <c r="C248" s="44"/>
      <c r="D248" s="44" t="s">
        <v>85</v>
      </c>
      <c r="E248" s="45"/>
      <c r="F248" s="45"/>
      <c r="G248" s="45"/>
      <c r="H248" s="45"/>
      <c r="I248" s="44"/>
      <c r="J248" s="47" t="s">
        <v>58</v>
      </c>
      <c r="K248" s="44"/>
      <c r="L248" s="44" t="s">
        <v>76</v>
      </c>
      <c r="M248" s="47"/>
      <c r="N248" s="48"/>
      <c r="O248" s="48">
        <v>5.1900000000000002E-2</v>
      </c>
      <c r="P248" s="48" t="s">
        <v>78</v>
      </c>
      <c r="Q248" s="44"/>
      <c r="R248" s="96"/>
      <c r="S248" s="148"/>
      <c r="T248" s="44" t="s">
        <v>58</v>
      </c>
      <c r="U248" s="44" t="s">
        <v>160</v>
      </c>
      <c r="V248" s="44" t="s">
        <v>79</v>
      </c>
      <c r="W248" s="49" t="s">
        <v>58</v>
      </c>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row>
    <row r="249" spans="1:133" s="18" customFormat="1" x14ac:dyDescent="0.2">
      <c r="A249" s="2"/>
      <c r="B249" s="43"/>
      <c r="C249" s="44"/>
      <c r="D249" s="44" t="s">
        <v>87</v>
      </c>
      <c r="E249" s="45"/>
      <c r="F249" s="45"/>
      <c r="G249" s="45"/>
      <c r="H249" s="45"/>
      <c r="I249" s="44"/>
      <c r="J249" s="47" t="s">
        <v>58</v>
      </c>
      <c r="K249" s="44"/>
      <c r="L249" s="44" t="s">
        <v>76</v>
      </c>
      <c r="M249" s="47"/>
      <c r="N249" s="48"/>
      <c r="O249" s="48">
        <v>5.1900000000000002E-2</v>
      </c>
      <c r="P249" s="48" t="s">
        <v>78</v>
      </c>
      <c r="Q249" s="44"/>
      <c r="R249" s="96"/>
      <c r="S249" s="148"/>
      <c r="T249" s="44" t="s">
        <v>58</v>
      </c>
      <c r="U249" s="44" t="s">
        <v>160</v>
      </c>
      <c r="V249" s="44" t="s">
        <v>79</v>
      </c>
      <c r="W249" s="49" t="s">
        <v>58</v>
      </c>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row>
    <row r="250" spans="1:133" s="18" customFormat="1" x14ac:dyDescent="0.2">
      <c r="A250" s="2"/>
      <c r="B250" s="43"/>
      <c r="C250" s="44"/>
      <c r="D250" s="44" t="s">
        <v>88</v>
      </c>
      <c r="E250" s="45"/>
      <c r="F250" s="45"/>
      <c r="G250" s="45"/>
      <c r="H250" s="45"/>
      <c r="I250" s="44"/>
      <c r="J250" s="47" t="s">
        <v>58</v>
      </c>
      <c r="K250" s="44"/>
      <c r="L250" s="44" t="s">
        <v>76</v>
      </c>
      <c r="M250" s="47"/>
      <c r="N250" s="48"/>
      <c r="O250" s="48">
        <v>1.0633999999999999</v>
      </c>
      <c r="P250" s="48" t="s">
        <v>78</v>
      </c>
      <c r="Q250" s="44"/>
      <c r="R250" s="96"/>
      <c r="S250" s="148"/>
      <c r="T250" s="44" t="s">
        <v>58</v>
      </c>
      <c r="U250" s="44" t="s">
        <v>160</v>
      </c>
      <c r="V250" s="44" t="s">
        <v>91</v>
      </c>
      <c r="W250" s="49"/>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row>
    <row r="251" spans="1:133" s="18" customFormat="1" x14ac:dyDescent="0.2">
      <c r="A251" s="2"/>
      <c r="B251" s="43"/>
      <c r="C251" s="44"/>
      <c r="D251" s="44" t="s">
        <v>93</v>
      </c>
      <c r="E251" s="45"/>
      <c r="F251" s="45"/>
      <c r="G251" s="45"/>
      <c r="H251" s="45"/>
      <c r="I251" s="44"/>
      <c r="J251" s="47" t="s">
        <v>58</v>
      </c>
      <c r="K251" s="44"/>
      <c r="L251" s="44" t="s">
        <v>76</v>
      </c>
      <c r="M251" s="47"/>
      <c r="N251" s="48"/>
      <c r="O251" s="48">
        <v>1.0633999999999999</v>
      </c>
      <c r="P251" s="48" t="s">
        <v>78</v>
      </c>
      <c r="Q251" s="44"/>
      <c r="R251" s="96"/>
      <c r="S251" s="148"/>
      <c r="T251" s="44" t="s">
        <v>58</v>
      </c>
      <c r="U251" s="44" t="s">
        <v>160</v>
      </c>
      <c r="V251" s="44" t="s">
        <v>91</v>
      </c>
      <c r="W251" s="49"/>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row>
    <row r="252" spans="1:133" s="18" customFormat="1" x14ac:dyDescent="0.2">
      <c r="A252" s="2"/>
      <c r="B252" s="43"/>
      <c r="C252" s="44"/>
      <c r="D252" s="44" t="s">
        <v>95</v>
      </c>
      <c r="E252" s="45"/>
      <c r="F252" s="45"/>
      <c r="G252" s="45"/>
      <c r="H252" s="45"/>
      <c r="I252" s="44"/>
      <c r="J252" s="47" t="s">
        <v>58</v>
      </c>
      <c r="K252" s="44"/>
      <c r="L252" s="44" t="s">
        <v>76</v>
      </c>
      <c r="M252" s="47"/>
      <c r="N252" s="48"/>
      <c r="O252" s="48">
        <f>O251*2</f>
        <v>2.1267999999999998</v>
      </c>
      <c r="P252" s="48" t="s">
        <v>78</v>
      </c>
      <c r="Q252" s="44"/>
      <c r="R252" s="96"/>
      <c r="S252" s="148"/>
      <c r="T252" s="44" t="s">
        <v>58</v>
      </c>
      <c r="U252" s="44" t="s">
        <v>160</v>
      </c>
      <c r="V252" s="44" t="s">
        <v>91</v>
      </c>
      <c r="W252" s="49"/>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row>
    <row r="253" spans="1:133" s="18" customFormat="1" x14ac:dyDescent="0.2">
      <c r="A253" s="2"/>
      <c r="B253" s="43"/>
      <c r="C253" s="44"/>
      <c r="D253" s="44" t="s">
        <v>97</v>
      </c>
      <c r="E253" s="45"/>
      <c r="F253" s="45"/>
      <c r="G253" s="45"/>
      <c r="H253" s="45"/>
      <c r="I253" s="44"/>
      <c r="J253" s="47" t="s">
        <v>58</v>
      </c>
      <c r="K253" s="44"/>
      <c r="L253" s="44" t="s">
        <v>76</v>
      </c>
      <c r="M253" s="47"/>
      <c r="N253" s="48"/>
      <c r="O253" s="48">
        <v>4.2309999999999999</v>
      </c>
      <c r="P253" s="48" t="s">
        <v>78</v>
      </c>
      <c r="Q253" s="44"/>
      <c r="R253" s="96"/>
      <c r="S253" s="148"/>
      <c r="T253" s="44" t="s">
        <v>58</v>
      </c>
      <c r="U253" s="44" t="s">
        <v>160</v>
      </c>
      <c r="V253" s="44" t="s">
        <v>91</v>
      </c>
      <c r="W253" s="49"/>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row>
    <row r="254" spans="1:133" s="18" customFormat="1" x14ac:dyDescent="0.2">
      <c r="A254" s="2"/>
      <c r="B254" s="43"/>
      <c r="C254" s="44"/>
      <c r="D254" s="44" t="s">
        <v>99</v>
      </c>
      <c r="E254" s="45"/>
      <c r="F254" s="45"/>
      <c r="G254" s="45"/>
      <c r="H254" s="45"/>
      <c r="I254" s="44"/>
      <c r="J254" s="47" t="s">
        <v>58</v>
      </c>
      <c r="K254" s="44"/>
      <c r="L254" s="44" t="s">
        <v>76</v>
      </c>
      <c r="M254" s="47"/>
      <c r="N254" s="48"/>
      <c r="O254" s="48">
        <v>11.731299999999999</v>
      </c>
      <c r="P254" s="48" t="s">
        <v>78</v>
      </c>
      <c r="Q254" s="44"/>
      <c r="R254" s="96"/>
      <c r="S254" s="148"/>
      <c r="T254" s="44" t="s">
        <v>58</v>
      </c>
      <c r="U254" s="44" t="s">
        <v>160</v>
      </c>
      <c r="V254" s="44" t="s">
        <v>91</v>
      </c>
      <c r="W254" s="49"/>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row>
    <row r="255" spans="1:133" s="18" customFormat="1" ht="13.5" thickBot="1" x14ac:dyDescent="0.25">
      <c r="A255" s="2"/>
      <c r="B255" s="50"/>
      <c r="C255" s="51"/>
      <c r="D255" s="51" t="s">
        <v>100</v>
      </c>
      <c r="E255" s="52"/>
      <c r="F255" s="52"/>
      <c r="G255" s="52"/>
      <c r="H255" s="52"/>
      <c r="I255" s="51"/>
      <c r="J255" s="53" t="s">
        <v>58</v>
      </c>
      <c r="K255" s="51"/>
      <c r="L255" s="51" t="s">
        <v>76</v>
      </c>
      <c r="M255" s="53"/>
      <c r="N255" s="54"/>
      <c r="O255" s="54">
        <v>11.731299999999999</v>
      </c>
      <c r="P255" s="54" t="s">
        <v>78</v>
      </c>
      <c r="Q255" s="51"/>
      <c r="R255" s="84"/>
      <c r="S255" s="149"/>
      <c r="T255" s="51" t="s">
        <v>58</v>
      </c>
      <c r="U255" s="51" t="s">
        <v>160</v>
      </c>
      <c r="V255" s="51" t="s">
        <v>91</v>
      </c>
      <c r="W255" s="55"/>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row>
    <row r="256" spans="1:133" x14ac:dyDescent="0.2">
      <c r="B256" s="31" t="s">
        <v>43</v>
      </c>
      <c r="C256" s="74" t="s">
        <v>249</v>
      </c>
      <c r="D256" s="32" t="s">
        <v>44</v>
      </c>
      <c r="E256" s="33">
        <v>44824</v>
      </c>
      <c r="F256" s="33">
        <v>44950</v>
      </c>
      <c r="G256" s="33">
        <v>44927</v>
      </c>
      <c r="H256" s="33">
        <v>46387</v>
      </c>
      <c r="I256" s="32" t="s">
        <v>46</v>
      </c>
      <c r="J256" s="56">
        <v>8000</v>
      </c>
      <c r="K256" s="32" t="s">
        <v>48</v>
      </c>
      <c r="L256" s="32" t="s">
        <v>49</v>
      </c>
      <c r="M256" s="34">
        <f>346.75/365</f>
        <v>0.95</v>
      </c>
      <c r="N256" s="35" t="s">
        <v>50</v>
      </c>
      <c r="O256" s="35"/>
      <c r="P256" s="35"/>
      <c r="Q256" s="32" t="s">
        <v>241</v>
      </c>
      <c r="R256" s="143" t="s">
        <v>242</v>
      </c>
      <c r="S256" s="32"/>
      <c r="T256" s="32" t="s">
        <v>53</v>
      </c>
      <c r="U256" s="32" t="s">
        <v>54</v>
      </c>
      <c r="V256" s="32" t="s">
        <v>55</v>
      </c>
      <c r="W256" s="97"/>
    </row>
    <row r="257" spans="2:23" x14ac:dyDescent="0.2">
      <c r="B257" s="20"/>
      <c r="C257" s="15"/>
      <c r="D257" s="38" t="s">
        <v>60</v>
      </c>
      <c r="E257" s="37"/>
      <c r="F257" s="37"/>
      <c r="G257" s="37" t="s">
        <v>58</v>
      </c>
      <c r="H257" s="37" t="s">
        <v>58</v>
      </c>
      <c r="I257" s="15"/>
      <c r="J257" s="95">
        <v>8000</v>
      </c>
      <c r="K257" s="38" t="s">
        <v>48</v>
      </c>
      <c r="L257" s="38" t="s">
        <v>49</v>
      </c>
      <c r="M257" s="95">
        <v>0</v>
      </c>
      <c r="N257" s="79" t="s">
        <v>50</v>
      </c>
      <c r="O257" s="79"/>
      <c r="P257" s="79"/>
      <c r="Q257" s="38"/>
      <c r="R257" s="144"/>
      <c r="S257" s="38"/>
      <c r="T257" s="15" t="s">
        <v>58</v>
      </c>
      <c r="U257" s="15" t="s">
        <v>54</v>
      </c>
      <c r="V257" s="38" t="s">
        <v>55</v>
      </c>
      <c r="W257" s="101"/>
    </row>
    <row r="258" spans="2:23" x14ac:dyDescent="0.2">
      <c r="B258" s="20"/>
      <c r="C258" s="15"/>
      <c r="D258" s="15" t="s">
        <v>61</v>
      </c>
      <c r="E258" s="37"/>
      <c r="F258" s="37"/>
      <c r="G258" s="37" t="s">
        <v>58</v>
      </c>
      <c r="H258" s="37" t="s">
        <v>58</v>
      </c>
      <c r="I258" s="15"/>
      <c r="J258" s="16">
        <v>2000</v>
      </c>
      <c r="K258" s="15" t="s">
        <v>48</v>
      </c>
      <c r="L258" s="15" t="s">
        <v>49</v>
      </c>
      <c r="M258" s="16">
        <v>0</v>
      </c>
      <c r="N258" s="39" t="s">
        <v>50</v>
      </c>
      <c r="O258" s="39"/>
      <c r="P258" s="39"/>
      <c r="Q258" s="15"/>
      <c r="R258" s="144"/>
      <c r="S258" s="15"/>
      <c r="T258" s="15" t="s">
        <v>58</v>
      </c>
      <c r="U258" s="15" t="s">
        <v>54</v>
      </c>
      <c r="V258" s="15" t="s">
        <v>55</v>
      </c>
      <c r="W258" s="98"/>
    </row>
    <row r="259" spans="2:23" x14ac:dyDescent="0.2">
      <c r="B259" s="20"/>
      <c r="C259" s="15"/>
      <c r="D259" s="15" t="s">
        <v>63</v>
      </c>
      <c r="E259" s="37"/>
      <c r="F259" s="37"/>
      <c r="G259" s="37" t="s">
        <v>58</v>
      </c>
      <c r="H259" s="37" t="s">
        <v>58</v>
      </c>
      <c r="I259" s="15"/>
      <c r="J259" s="16">
        <v>2000</v>
      </c>
      <c r="K259" s="15" t="s">
        <v>48</v>
      </c>
      <c r="L259" s="15" t="s">
        <v>49</v>
      </c>
      <c r="M259" s="16">
        <v>0</v>
      </c>
      <c r="N259" s="39" t="s">
        <v>50</v>
      </c>
      <c r="O259" s="39"/>
      <c r="P259" s="39"/>
      <c r="Q259" s="15"/>
      <c r="R259" s="144"/>
      <c r="S259" s="15"/>
      <c r="T259" s="15" t="s">
        <v>58</v>
      </c>
      <c r="U259" s="15" t="s">
        <v>54</v>
      </c>
      <c r="V259" s="15" t="s">
        <v>55</v>
      </c>
      <c r="W259" s="98"/>
    </row>
    <row r="260" spans="2:23" x14ac:dyDescent="0.2">
      <c r="B260" s="20"/>
      <c r="C260" s="15"/>
      <c r="D260" s="15" t="s">
        <v>57</v>
      </c>
      <c r="E260" s="37"/>
      <c r="F260" s="37"/>
      <c r="G260" s="37" t="s">
        <v>58</v>
      </c>
      <c r="H260" s="37" t="s">
        <v>58</v>
      </c>
      <c r="I260" s="15"/>
      <c r="J260" s="16">
        <v>4000</v>
      </c>
      <c r="K260" s="15" t="s">
        <v>48</v>
      </c>
      <c r="L260" s="15" t="s">
        <v>49</v>
      </c>
      <c r="M260" s="16">
        <v>0</v>
      </c>
      <c r="N260" s="39" t="s">
        <v>50</v>
      </c>
      <c r="O260" s="39"/>
      <c r="P260" s="39"/>
      <c r="Q260" s="15"/>
      <c r="R260" s="144"/>
      <c r="S260" s="63"/>
      <c r="T260" s="15" t="s">
        <v>58</v>
      </c>
      <c r="U260" s="15" t="s">
        <v>54</v>
      </c>
      <c r="V260" s="15" t="s">
        <v>55</v>
      </c>
      <c r="W260" s="98"/>
    </row>
    <row r="261" spans="2:23" x14ac:dyDescent="0.2">
      <c r="B261" s="20"/>
      <c r="C261" s="15"/>
      <c r="D261" s="15" t="s">
        <v>64</v>
      </c>
      <c r="E261" s="37"/>
      <c r="F261" s="37"/>
      <c r="G261" s="37" t="s">
        <v>58</v>
      </c>
      <c r="H261" s="37" t="s">
        <v>58</v>
      </c>
      <c r="I261" s="15"/>
      <c r="J261" s="16">
        <v>2000</v>
      </c>
      <c r="K261" s="15" t="s">
        <v>48</v>
      </c>
      <c r="L261" s="15" t="s">
        <v>49</v>
      </c>
      <c r="M261" s="16">
        <v>0</v>
      </c>
      <c r="N261" s="39" t="s">
        <v>50</v>
      </c>
      <c r="O261" s="39"/>
      <c r="P261" s="39"/>
      <c r="Q261" s="15"/>
      <c r="R261" s="144"/>
      <c r="S261" s="63"/>
      <c r="T261" s="15" t="s">
        <v>58</v>
      </c>
      <c r="U261" s="15" t="s">
        <v>54</v>
      </c>
      <c r="V261" s="15" t="s">
        <v>55</v>
      </c>
      <c r="W261" s="98"/>
    </row>
    <row r="262" spans="2:23" x14ac:dyDescent="0.2">
      <c r="B262" s="20"/>
      <c r="C262" s="15"/>
      <c r="D262" s="15" t="s">
        <v>71</v>
      </c>
      <c r="E262" s="37"/>
      <c r="F262" s="37"/>
      <c r="G262" s="37" t="s">
        <v>148</v>
      </c>
      <c r="H262" s="37" t="s">
        <v>58</v>
      </c>
      <c r="I262" s="15"/>
      <c r="J262" s="16">
        <v>320000</v>
      </c>
      <c r="K262" s="15" t="s">
        <v>73</v>
      </c>
      <c r="L262" s="15" t="s">
        <v>49</v>
      </c>
      <c r="M262" s="16">
        <v>0</v>
      </c>
      <c r="N262" s="39" t="s">
        <v>50</v>
      </c>
      <c r="O262" s="39"/>
      <c r="P262" s="39"/>
      <c r="Q262" s="15"/>
      <c r="R262" s="144"/>
      <c r="S262" s="63"/>
      <c r="T262" s="15" t="s">
        <v>58</v>
      </c>
      <c r="U262" s="15" t="s">
        <v>54</v>
      </c>
      <c r="V262" s="15" t="s">
        <v>55</v>
      </c>
      <c r="W262" s="40" t="s">
        <v>243</v>
      </c>
    </row>
    <row r="263" spans="2:23" x14ac:dyDescent="0.2">
      <c r="B263" s="20"/>
      <c r="C263" s="15"/>
      <c r="D263" s="15" t="s">
        <v>244</v>
      </c>
      <c r="E263" s="37"/>
      <c r="F263" s="37"/>
      <c r="G263" s="37">
        <v>44937</v>
      </c>
      <c r="H263" s="37">
        <v>45301</v>
      </c>
      <c r="I263" s="15"/>
      <c r="J263" s="16">
        <v>80000</v>
      </c>
      <c r="K263" s="15" t="s">
        <v>73</v>
      </c>
      <c r="L263" s="15" t="s">
        <v>49</v>
      </c>
      <c r="M263" s="16">
        <v>0</v>
      </c>
      <c r="N263" s="39" t="s">
        <v>50</v>
      </c>
      <c r="O263" s="39"/>
      <c r="P263" s="39"/>
      <c r="Q263" s="15"/>
      <c r="R263" s="145"/>
      <c r="S263" s="63"/>
      <c r="T263" s="15" t="s">
        <v>58</v>
      </c>
      <c r="U263" s="15" t="s">
        <v>54</v>
      </c>
      <c r="V263" s="15" t="s">
        <v>79</v>
      </c>
      <c r="W263" s="41" t="s">
        <v>245</v>
      </c>
    </row>
    <row r="264" spans="2:23" x14ac:dyDescent="0.2">
      <c r="B264" s="43"/>
      <c r="C264" s="44"/>
      <c r="D264" s="44" t="s">
        <v>74</v>
      </c>
      <c r="E264" s="45"/>
      <c r="F264" s="45"/>
      <c r="G264" s="45">
        <v>44825</v>
      </c>
      <c r="H264" s="45">
        <v>46387</v>
      </c>
      <c r="I264" s="44"/>
      <c r="J264" s="47" t="s">
        <v>75</v>
      </c>
      <c r="K264" s="44"/>
      <c r="L264" s="44" t="s">
        <v>76</v>
      </c>
      <c r="M264" s="44"/>
      <c r="N264" s="48"/>
      <c r="O264" s="65">
        <v>9.6799999999999997E-2</v>
      </c>
      <c r="P264" s="48" t="s">
        <v>78</v>
      </c>
      <c r="Q264" s="44"/>
      <c r="R264" s="69"/>
      <c r="S264" s="147" t="s">
        <v>242</v>
      </c>
      <c r="T264" s="44" t="s">
        <v>58</v>
      </c>
      <c r="U264" s="44" t="s">
        <v>54</v>
      </c>
      <c r="V264" s="44" t="s">
        <v>79</v>
      </c>
      <c r="W264" s="49" t="s">
        <v>80</v>
      </c>
    </row>
    <row r="265" spans="2:23" x14ac:dyDescent="0.2">
      <c r="B265" s="43"/>
      <c r="C265" s="44"/>
      <c r="D265" s="44" t="s">
        <v>81</v>
      </c>
      <c r="E265" s="45"/>
      <c r="F265" s="45"/>
      <c r="G265" s="45" t="s">
        <v>58</v>
      </c>
      <c r="H265" s="45" t="s">
        <v>58</v>
      </c>
      <c r="I265" s="44"/>
      <c r="J265" s="47" t="s">
        <v>58</v>
      </c>
      <c r="K265" s="44"/>
      <c r="L265" s="44" t="s">
        <v>76</v>
      </c>
      <c r="M265" s="44"/>
      <c r="N265" s="48"/>
      <c r="O265" s="65">
        <v>9.6799999999999997E-2</v>
      </c>
      <c r="P265" s="48" t="s">
        <v>78</v>
      </c>
      <c r="Q265" s="44"/>
      <c r="R265" s="69"/>
      <c r="S265" s="148"/>
      <c r="T265" s="44" t="s">
        <v>58</v>
      </c>
      <c r="U265" s="44" t="s">
        <v>54</v>
      </c>
      <c r="V265" s="44" t="s">
        <v>79</v>
      </c>
      <c r="W265" s="49" t="s">
        <v>58</v>
      </c>
    </row>
    <row r="266" spans="2:23" ht="12.75" customHeight="1" x14ac:dyDescent="0.2">
      <c r="B266" s="43"/>
      <c r="C266" s="44"/>
      <c r="D266" s="44" t="s">
        <v>82</v>
      </c>
      <c r="E266" s="45"/>
      <c r="F266" s="45"/>
      <c r="G266" s="45" t="s">
        <v>58</v>
      </c>
      <c r="H266" s="45" t="s">
        <v>58</v>
      </c>
      <c r="I266" s="44"/>
      <c r="J266" s="47" t="s">
        <v>58</v>
      </c>
      <c r="K266" s="44"/>
      <c r="L266" s="44" t="s">
        <v>76</v>
      </c>
      <c r="M266" s="44"/>
      <c r="N266" s="48"/>
      <c r="O266" s="65">
        <v>4.8399999999999999E-2</v>
      </c>
      <c r="P266" s="48" t="s">
        <v>78</v>
      </c>
      <c r="Q266" s="44"/>
      <c r="R266" s="69"/>
      <c r="S266" s="148"/>
      <c r="T266" s="44" t="s">
        <v>58</v>
      </c>
      <c r="U266" s="44" t="s">
        <v>54</v>
      </c>
      <c r="V266" s="44" t="s">
        <v>79</v>
      </c>
      <c r="W266" s="49" t="s">
        <v>58</v>
      </c>
    </row>
    <row r="267" spans="2:23" x14ac:dyDescent="0.2">
      <c r="B267" s="43"/>
      <c r="C267" s="44"/>
      <c r="D267" s="44" t="s">
        <v>84</v>
      </c>
      <c r="E267" s="45"/>
      <c r="F267" s="45"/>
      <c r="G267" s="45" t="s">
        <v>58</v>
      </c>
      <c r="H267" s="45" t="s">
        <v>58</v>
      </c>
      <c r="I267" s="44"/>
      <c r="J267" s="47" t="s">
        <v>58</v>
      </c>
      <c r="K267" s="44"/>
      <c r="L267" s="44" t="s">
        <v>76</v>
      </c>
      <c r="M267" s="44"/>
      <c r="N267" s="48"/>
      <c r="O267" s="65">
        <v>9.6799999999999997E-2</v>
      </c>
      <c r="P267" s="48" t="s">
        <v>78</v>
      </c>
      <c r="Q267" s="44"/>
      <c r="R267" s="69"/>
      <c r="S267" s="148"/>
      <c r="T267" s="44" t="s">
        <v>58</v>
      </c>
      <c r="U267" s="44" t="s">
        <v>54</v>
      </c>
      <c r="V267" s="44" t="s">
        <v>79</v>
      </c>
      <c r="W267" s="49" t="s">
        <v>58</v>
      </c>
    </row>
    <row r="268" spans="2:23" x14ac:dyDescent="0.2">
      <c r="B268" s="43"/>
      <c r="C268" s="44"/>
      <c r="D268" s="44" t="s">
        <v>85</v>
      </c>
      <c r="E268" s="45"/>
      <c r="F268" s="45"/>
      <c r="G268" s="45" t="s">
        <v>58</v>
      </c>
      <c r="H268" s="45" t="s">
        <v>58</v>
      </c>
      <c r="I268" s="44"/>
      <c r="J268" s="47" t="s">
        <v>58</v>
      </c>
      <c r="K268" s="44"/>
      <c r="L268" s="44" t="s">
        <v>76</v>
      </c>
      <c r="M268" s="44"/>
      <c r="N268" s="48"/>
      <c r="O268" s="65">
        <v>4.8399999999999999E-2</v>
      </c>
      <c r="P268" s="48" t="s">
        <v>78</v>
      </c>
      <c r="Q268" s="44"/>
      <c r="R268" s="69"/>
      <c r="S268" s="148"/>
      <c r="T268" s="44" t="s">
        <v>58</v>
      </c>
      <c r="U268" s="44" t="s">
        <v>54</v>
      </c>
      <c r="V268" s="44" t="s">
        <v>79</v>
      </c>
      <c r="W268" s="49" t="s">
        <v>58</v>
      </c>
    </row>
    <row r="269" spans="2:23" x14ac:dyDescent="0.2">
      <c r="B269" s="43"/>
      <c r="C269" s="44"/>
      <c r="D269" s="44" t="s">
        <v>87</v>
      </c>
      <c r="E269" s="45"/>
      <c r="F269" s="45"/>
      <c r="G269" s="45" t="s">
        <v>58</v>
      </c>
      <c r="H269" s="45" t="s">
        <v>58</v>
      </c>
      <c r="I269" s="44"/>
      <c r="J269" s="47" t="s">
        <v>58</v>
      </c>
      <c r="K269" s="44"/>
      <c r="L269" s="44" t="s">
        <v>76</v>
      </c>
      <c r="M269" s="44"/>
      <c r="N269" s="48"/>
      <c r="O269" s="65">
        <v>4.8399999999999999E-2</v>
      </c>
      <c r="P269" s="48" t="s">
        <v>78</v>
      </c>
      <c r="Q269" s="44"/>
      <c r="R269" s="69"/>
      <c r="S269" s="148"/>
      <c r="T269" s="44" t="s">
        <v>58</v>
      </c>
      <c r="U269" s="44" t="s">
        <v>54</v>
      </c>
      <c r="V269" s="44" t="s">
        <v>79</v>
      </c>
      <c r="W269" s="49" t="s">
        <v>58</v>
      </c>
    </row>
    <row r="270" spans="2:23" ht="51" x14ac:dyDescent="0.2">
      <c r="B270" s="43"/>
      <c r="C270" s="44"/>
      <c r="D270" s="44" t="s">
        <v>88</v>
      </c>
      <c r="E270" s="45"/>
      <c r="F270" s="45"/>
      <c r="G270" s="45" t="s">
        <v>58</v>
      </c>
      <c r="H270" s="45">
        <v>45291</v>
      </c>
      <c r="I270" s="44"/>
      <c r="J270" s="47" t="s">
        <v>58</v>
      </c>
      <c r="K270" s="44"/>
      <c r="L270" s="44" t="s">
        <v>76</v>
      </c>
      <c r="M270" s="44"/>
      <c r="N270" s="48"/>
      <c r="O270" s="65" t="s">
        <v>246</v>
      </c>
      <c r="P270" s="48" t="s">
        <v>78</v>
      </c>
      <c r="Q270" s="44"/>
      <c r="R270" s="69"/>
      <c r="S270" s="148"/>
      <c r="T270" s="44" t="s">
        <v>58</v>
      </c>
      <c r="U270" s="44" t="s">
        <v>54</v>
      </c>
      <c r="V270" s="44" t="s">
        <v>91</v>
      </c>
      <c r="W270" s="71" t="s">
        <v>247</v>
      </c>
    </row>
    <row r="271" spans="2:23" ht="51" x14ac:dyDescent="0.2">
      <c r="B271" s="43"/>
      <c r="C271" s="44"/>
      <c r="D271" s="44" t="s">
        <v>88</v>
      </c>
      <c r="E271" s="45"/>
      <c r="F271" s="45"/>
      <c r="G271" s="45">
        <v>45292</v>
      </c>
      <c r="H271" s="45">
        <v>46387</v>
      </c>
      <c r="I271" s="44"/>
      <c r="J271" s="47" t="s">
        <v>58</v>
      </c>
      <c r="K271" s="44"/>
      <c r="L271" s="44" t="s">
        <v>76</v>
      </c>
      <c r="M271" s="44"/>
      <c r="N271" s="48"/>
      <c r="O271" s="65" t="s">
        <v>246</v>
      </c>
      <c r="P271" s="48" t="s">
        <v>78</v>
      </c>
      <c r="Q271" s="44"/>
      <c r="R271" s="69"/>
      <c r="S271" s="148"/>
      <c r="T271" s="44" t="s">
        <v>58</v>
      </c>
      <c r="U271" s="44" t="s">
        <v>54</v>
      </c>
      <c r="V271" s="44" t="s">
        <v>91</v>
      </c>
      <c r="W271" s="71" t="s">
        <v>248</v>
      </c>
    </row>
    <row r="272" spans="2:23" x14ac:dyDescent="0.2">
      <c r="B272" s="43"/>
      <c r="C272" s="44"/>
      <c r="D272" s="44" t="s">
        <v>93</v>
      </c>
      <c r="E272" s="45"/>
      <c r="F272" s="45"/>
      <c r="G272" s="45">
        <v>44825</v>
      </c>
      <c r="H272" s="45" t="s">
        <v>58</v>
      </c>
      <c r="I272" s="44"/>
      <c r="J272" s="44" t="s">
        <v>58</v>
      </c>
      <c r="K272" s="44"/>
      <c r="L272" s="44" t="s">
        <v>76</v>
      </c>
      <c r="M272" s="44"/>
      <c r="N272" s="48"/>
      <c r="O272" s="65">
        <v>0.99129999999999996</v>
      </c>
      <c r="P272" s="48" t="s">
        <v>78</v>
      </c>
      <c r="Q272" s="44"/>
      <c r="R272" s="69"/>
      <c r="S272" s="148"/>
      <c r="T272" s="44" t="s">
        <v>58</v>
      </c>
      <c r="U272" s="44" t="s">
        <v>54</v>
      </c>
      <c r="V272" s="44" t="s">
        <v>91</v>
      </c>
      <c r="W272" s="99"/>
    </row>
    <row r="273" spans="2:23" x14ac:dyDescent="0.2">
      <c r="B273" s="43"/>
      <c r="C273" s="44"/>
      <c r="D273" s="44" t="s">
        <v>95</v>
      </c>
      <c r="E273" s="45"/>
      <c r="F273" s="45"/>
      <c r="G273" s="45" t="s">
        <v>58</v>
      </c>
      <c r="H273" s="45" t="s">
        <v>58</v>
      </c>
      <c r="I273" s="44"/>
      <c r="J273" s="44" t="s">
        <v>58</v>
      </c>
      <c r="K273" s="44"/>
      <c r="L273" s="44" t="s">
        <v>76</v>
      </c>
      <c r="M273" s="44"/>
      <c r="N273" s="48"/>
      <c r="O273" s="65">
        <f>O272*2</f>
        <v>1.9825999999999999</v>
      </c>
      <c r="P273" s="48" t="s">
        <v>78</v>
      </c>
      <c r="Q273" s="44"/>
      <c r="R273" s="69"/>
      <c r="S273" s="148"/>
      <c r="T273" s="44" t="s">
        <v>58</v>
      </c>
      <c r="U273" s="44" t="s">
        <v>54</v>
      </c>
      <c r="V273" s="44" t="s">
        <v>91</v>
      </c>
      <c r="W273" s="99"/>
    </row>
    <row r="274" spans="2:23" x14ac:dyDescent="0.2">
      <c r="B274" s="43"/>
      <c r="C274" s="44"/>
      <c r="D274" s="44" t="s">
        <v>97</v>
      </c>
      <c r="E274" s="45"/>
      <c r="F274" s="45"/>
      <c r="G274" s="45" t="s">
        <v>58</v>
      </c>
      <c r="H274" s="45" t="s">
        <v>58</v>
      </c>
      <c r="I274" s="44"/>
      <c r="J274" s="44" t="s">
        <v>58</v>
      </c>
      <c r="K274" s="44"/>
      <c r="L274" s="44" t="s">
        <v>76</v>
      </c>
      <c r="M274" s="44"/>
      <c r="N274" s="48"/>
      <c r="O274" s="65">
        <v>3.9443000000000001</v>
      </c>
      <c r="P274" s="48" t="s">
        <v>78</v>
      </c>
      <c r="Q274" s="44"/>
      <c r="R274" s="69"/>
      <c r="S274" s="148"/>
      <c r="T274" s="44" t="s">
        <v>58</v>
      </c>
      <c r="U274" s="44" t="s">
        <v>54</v>
      </c>
      <c r="V274" s="44" t="s">
        <v>91</v>
      </c>
      <c r="W274" s="99"/>
    </row>
    <row r="275" spans="2:23" x14ac:dyDescent="0.2">
      <c r="B275" s="43"/>
      <c r="C275" s="44"/>
      <c r="D275" s="44" t="s">
        <v>99</v>
      </c>
      <c r="E275" s="45"/>
      <c r="F275" s="45"/>
      <c r="G275" s="45" t="s">
        <v>58</v>
      </c>
      <c r="H275" s="45" t="s">
        <v>58</v>
      </c>
      <c r="I275" s="44"/>
      <c r="J275" s="44" t="s">
        <v>58</v>
      </c>
      <c r="K275" s="44"/>
      <c r="L275" s="44" t="s">
        <v>76</v>
      </c>
      <c r="M275" s="44"/>
      <c r="N275" s="48"/>
      <c r="O275" s="65">
        <v>10.936500000000001</v>
      </c>
      <c r="P275" s="48" t="s">
        <v>78</v>
      </c>
      <c r="Q275" s="44"/>
      <c r="R275" s="69"/>
      <c r="S275" s="148"/>
      <c r="T275" s="44" t="s">
        <v>58</v>
      </c>
      <c r="U275" s="44" t="s">
        <v>54</v>
      </c>
      <c r="V275" s="44" t="s">
        <v>91</v>
      </c>
      <c r="W275" s="99"/>
    </row>
    <row r="276" spans="2:23" ht="13.5" thickBot="1" x14ac:dyDescent="0.25">
      <c r="B276" s="50"/>
      <c r="C276" s="51"/>
      <c r="D276" s="51" t="s">
        <v>100</v>
      </c>
      <c r="E276" s="52"/>
      <c r="F276" s="52"/>
      <c r="G276" s="52" t="s">
        <v>58</v>
      </c>
      <c r="H276" s="52" t="s">
        <v>58</v>
      </c>
      <c r="I276" s="51"/>
      <c r="J276" s="51" t="s">
        <v>58</v>
      </c>
      <c r="K276" s="51"/>
      <c r="L276" s="51" t="s">
        <v>76</v>
      </c>
      <c r="M276" s="51"/>
      <c r="N276" s="54"/>
      <c r="O276" s="72">
        <v>10.936500000000001</v>
      </c>
      <c r="P276" s="54" t="s">
        <v>78</v>
      </c>
      <c r="Q276" s="51"/>
      <c r="R276" s="73"/>
      <c r="S276" s="149"/>
      <c r="T276" s="51" t="s">
        <v>58</v>
      </c>
      <c r="U276" s="51" t="s">
        <v>54</v>
      </c>
      <c r="V276" s="51" t="s">
        <v>91</v>
      </c>
      <c r="W276" s="100"/>
    </row>
    <row r="277" spans="2:23" ht="45" customHeight="1" x14ac:dyDescent="0.2">
      <c r="B277" s="111" t="s">
        <v>43</v>
      </c>
      <c r="C277" s="102" t="s">
        <v>262</v>
      </c>
      <c r="D277" s="32" t="s">
        <v>44</v>
      </c>
      <c r="E277" s="33">
        <v>44133</v>
      </c>
      <c r="F277" s="33">
        <v>44890</v>
      </c>
      <c r="G277" s="33" t="s">
        <v>89</v>
      </c>
      <c r="H277" s="33">
        <v>46022</v>
      </c>
      <c r="I277" s="32" t="s">
        <v>46</v>
      </c>
      <c r="J277" s="56">
        <v>3000</v>
      </c>
      <c r="K277" s="32" t="s">
        <v>48</v>
      </c>
      <c r="L277" s="32" t="s">
        <v>49</v>
      </c>
      <c r="M277" s="34">
        <f>352.56/365</f>
        <v>0.96591780821917805</v>
      </c>
      <c r="N277" s="35" t="s">
        <v>50</v>
      </c>
      <c r="O277" s="35"/>
      <c r="P277" s="35"/>
      <c r="Q277" s="102" t="s">
        <v>250</v>
      </c>
      <c r="R277" s="143" t="s">
        <v>251</v>
      </c>
      <c r="S277" s="32"/>
      <c r="T277" s="32" t="s">
        <v>53</v>
      </c>
      <c r="U277" s="32" t="s">
        <v>160</v>
      </c>
      <c r="V277" s="32" t="s">
        <v>55</v>
      </c>
      <c r="W277" s="110" t="s">
        <v>252</v>
      </c>
    </row>
    <row r="278" spans="2:23" x14ac:dyDescent="0.2">
      <c r="B278" s="20"/>
      <c r="C278" s="15"/>
      <c r="D278" s="38" t="s">
        <v>60</v>
      </c>
      <c r="E278" s="37"/>
      <c r="F278" s="37"/>
      <c r="G278" s="37" t="s">
        <v>58</v>
      </c>
      <c r="H278" s="37" t="s">
        <v>58</v>
      </c>
      <c r="I278" s="15"/>
      <c r="J278" s="95">
        <v>3000</v>
      </c>
      <c r="K278" s="38" t="s">
        <v>48</v>
      </c>
      <c r="L278" s="38" t="s">
        <v>49</v>
      </c>
      <c r="M278" s="95">
        <v>0</v>
      </c>
      <c r="N278" s="79" t="s">
        <v>50</v>
      </c>
      <c r="O278" s="79"/>
      <c r="P278" s="79"/>
      <c r="Q278" s="103"/>
      <c r="R278" s="144"/>
      <c r="S278" s="38"/>
      <c r="T278" s="15" t="s">
        <v>58</v>
      </c>
      <c r="U278" s="38" t="s">
        <v>160</v>
      </c>
      <c r="V278" s="38" t="s">
        <v>55</v>
      </c>
      <c r="W278" s="42" t="s">
        <v>58</v>
      </c>
    </row>
    <row r="279" spans="2:23" x14ac:dyDescent="0.2">
      <c r="B279" s="20"/>
      <c r="C279" s="15"/>
      <c r="D279" s="15" t="s">
        <v>61</v>
      </c>
      <c r="E279" s="37"/>
      <c r="F279" s="37"/>
      <c r="G279" s="37" t="s">
        <v>58</v>
      </c>
      <c r="H279" s="37" t="s">
        <v>58</v>
      </c>
      <c r="I279" s="15"/>
      <c r="J279" s="16">
        <v>750</v>
      </c>
      <c r="K279" s="15" t="s">
        <v>48</v>
      </c>
      <c r="L279" s="15" t="s">
        <v>49</v>
      </c>
      <c r="M279" s="16">
        <v>0</v>
      </c>
      <c r="N279" s="39" t="s">
        <v>50</v>
      </c>
      <c r="O279" s="39"/>
      <c r="P279" s="39"/>
      <c r="Q279" s="104"/>
      <c r="R279" s="144"/>
      <c r="S279" s="15"/>
      <c r="T279" s="15" t="s">
        <v>58</v>
      </c>
      <c r="U279" s="15" t="s">
        <v>160</v>
      </c>
      <c r="V279" s="15" t="s">
        <v>55</v>
      </c>
      <c r="W279" s="40" t="s">
        <v>58</v>
      </c>
    </row>
    <row r="280" spans="2:23" x14ac:dyDescent="0.2">
      <c r="B280" s="20"/>
      <c r="C280" s="15"/>
      <c r="D280" s="15" t="s">
        <v>63</v>
      </c>
      <c r="E280" s="37"/>
      <c r="F280" s="37"/>
      <c r="G280" s="37" t="s">
        <v>58</v>
      </c>
      <c r="H280" s="37" t="s">
        <v>58</v>
      </c>
      <c r="I280" s="15"/>
      <c r="J280" s="16">
        <v>750</v>
      </c>
      <c r="K280" s="15" t="s">
        <v>48</v>
      </c>
      <c r="L280" s="15" t="s">
        <v>49</v>
      </c>
      <c r="M280" s="16">
        <v>0</v>
      </c>
      <c r="N280" s="39" t="s">
        <v>50</v>
      </c>
      <c r="O280" s="39"/>
      <c r="P280" s="39"/>
      <c r="Q280" s="104"/>
      <c r="R280" s="144"/>
      <c r="S280" s="15"/>
      <c r="T280" s="15" t="s">
        <v>58</v>
      </c>
      <c r="U280" s="15" t="s">
        <v>160</v>
      </c>
      <c r="V280" s="15" t="s">
        <v>55</v>
      </c>
      <c r="W280" s="40" t="s">
        <v>58</v>
      </c>
    </row>
    <row r="281" spans="2:23" x14ac:dyDescent="0.2">
      <c r="B281" s="20"/>
      <c r="C281" s="15"/>
      <c r="D281" s="15" t="s">
        <v>71</v>
      </c>
      <c r="E281" s="37"/>
      <c r="F281" s="37"/>
      <c r="G281" s="37" t="s">
        <v>253</v>
      </c>
      <c r="H281" s="37" t="s">
        <v>58</v>
      </c>
      <c r="I281" s="15"/>
      <c r="J281" s="16">
        <v>120000</v>
      </c>
      <c r="K281" s="15" t="s">
        <v>73</v>
      </c>
      <c r="L281" s="15" t="s">
        <v>49</v>
      </c>
      <c r="M281" s="16">
        <v>0</v>
      </c>
      <c r="N281" s="39" t="s">
        <v>50</v>
      </c>
      <c r="O281" s="39"/>
      <c r="P281" s="39"/>
      <c r="Q281" s="104"/>
      <c r="R281" s="144"/>
      <c r="S281" s="63"/>
      <c r="T281" s="15" t="s">
        <v>58</v>
      </c>
      <c r="U281" s="15" t="s">
        <v>160</v>
      </c>
      <c r="V281" s="15" t="s">
        <v>55</v>
      </c>
      <c r="W281" s="40" t="s">
        <v>58</v>
      </c>
    </row>
    <row r="282" spans="2:23" x14ac:dyDescent="0.2">
      <c r="B282" s="20"/>
      <c r="C282" s="15"/>
      <c r="D282" s="15" t="s">
        <v>57</v>
      </c>
      <c r="E282" s="37"/>
      <c r="F282" s="37"/>
      <c r="G282" s="37" t="s">
        <v>58</v>
      </c>
      <c r="H282" s="37" t="s">
        <v>254</v>
      </c>
      <c r="I282" s="15"/>
      <c r="J282" s="16">
        <v>0</v>
      </c>
      <c r="K282" s="15" t="s">
        <v>48</v>
      </c>
      <c r="L282" s="15" t="s">
        <v>49</v>
      </c>
      <c r="M282" s="17">
        <f>26.37/365</f>
        <v>7.2246575342465758E-2</v>
      </c>
      <c r="N282" s="39" t="s">
        <v>50</v>
      </c>
      <c r="O282" s="39"/>
      <c r="P282" s="39"/>
      <c r="Q282" s="104" t="s">
        <v>255</v>
      </c>
      <c r="R282" s="144"/>
      <c r="S282" s="63"/>
      <c r="T282" s="15" t="s">
        <v>58</v>
      </c>
      <c r="U282" s="15" t="s">
        <v>160</v>
      </c>
      <c r="V282" s="15" t="s">
        <v>55</v>
      </c>
      <c r="W282" s="40"/>
    </row>
    <row r="283" spans="2:23" x14ac:dyDescent="0.2">
      <c r="B283" s="20"/>
      <c r="C283" s="15"/>
      <c r="D283" s="15" t="s">
        <v>44</v>
      </c>
      <c r="E283" s="37"/>
      <c r="F283" s="37"/>
      <c r="G283" s="37">
        <v>44927</v>
      </c>
      <c r="H283" s="37">
        <v>45291</v>
      </c>
      <c r="I283" s="15"/>
      <c r="J283" s="16">
        <v>10000</v>
      </c>
      <c r="K283" s="15" t="s">
        <v>48</v>
      </c>
      <c r="L283" s="15" t="s">
        <v>49</v>
      </c>
      <c r="M283" s="17">
        <f>433.83/365</f>
        <v>1.1885753424657535</v>
      </c>
      <c r="N283" s="39" t="s">
        <v>50</v>
      </c>
      <c r="O283" s="39"/>
      <c r="P283" s="39"/>
      <c r="Q283" s="103" t="s">
        <v>256</v>
      </c>
      <c r="R283" s="144"/>
      <c r="S283" s="15"/>
      <c r="T283" s="15" t="s">
        <v>58</v>
      </c>
      <c r="U283" s="15" t="s">
        <v>160</v>
      </c>
      <c r="V283" s="15" t="s">
        <v>55</v>
      </c>
      <c r="W283" s="40" t="s">
        <v>257</v>
      </c>
    </row>
    <row r="284" spans="2:23" x14ac:dyDescent="0.2">
      <c r="B284" s="20"/>
      <c r="C284" s="15"/>
      <c r="D284" s="15" t="s">
        <v>60</v>
      </c>
      <c r="E284" s="37"/>
      <c r="F284" s="37"/>
      <c r="G284" s="37" t="s">
        <v>58</v>
      </c>
      <c r="H284" s="37" t="s">
        <v>58</v>
      </c>
      <c r="I284" s="15"/>
      <c r="J284" s="16">
        <v>10000</v>
      </c>
      <c r="K284" s="15" t="s">
        <v>48</v>
      </c>
      <c r="L284" s="15" t="s">
        <v>49</v>
      </c>
      <c r="M284" s="16">
        <v>0</v>
      </c>
      <c r="N284" s="39" t="s">
        <v>50</v>
      </c>
      <c r="O284" s="39"/>
      <c r="P284" s="39"/>
      <c r="Q284" s="104"/>
      <c r="R284" s="144"/>
      <c r="S284" s="15"/>
      <c r="T284" s="15" t="s">
        <v>58</v>
      </c>
      <c r="U284" s="15" t="s">
        <v>160</v>
      </c>
      <c r="V284" s="15" t="s">
        <v>55</v>
      </c>
      <c r="W284" s="40" t="s">
        <v>58</v>
      </c>
    </row>
    <row r="285" spans="2:23" x14ac:dyDescent="0.2">
      <c r="B285" s="20"/>
      <c r="C285" s="15"/>
      <c r="D285" s="15" t="s">
        <v>61</v>
      </c>
      <c r="E285" s="37"/>
      <c r="F285" s="37"/>
      <c r="G285" s="37" t="s">
        <v>58</v>
      </c>
      <c r="H285" s="37" t="s">
        <v>58</v>
      </c>
      <c r="I285" s="15"/>
      <c r="J285" s="16">
        <v>2500</v>
      </c>
      <c r="K285" s="15" t="s">
        <v>48</v>
      </c>
      <c r="L285" s="15" t="s">
        <v>49</v>
      </c>
      <c r="M285" s="16">
        <v>0</v>
      </c>
      <c r="N285" s="39" t="s">
        <v>50</v>
      </c>
      <c r="O285" s="39"/>
      <c r="P285" s="39"/>
      <c r="Q285" s="104"/>
      <c r="R285" s="144"/>
      <c r="S285" s="15"/>
      <c r="T285" s="15" t="s">
        <v>58</v>
      </c>
      <c r="U285" s="15" t="s">
        <v>160</v>
      </c>
      <c r="V285" s="15" t="s">
        <v>55</v>
      </c>
      <c r="W285" s="40" t="s">
        <v>58</v>
      </c>
    </row>
    <row r="286" spans="2:23" x14ac:dyDescent="0.2">
      <c r="B286" s="20"/>
      <c r="C286" s="15"/>
      <c r="D286" s="15" t="s">
        <v>63</v>
      </c>
      <c r="E286" s="37"/>
      <c r="F286" s="37"/>
      <c r="G286" s="37" t="s">
        <v>58</v>
      </c>
      <c r="H286" s="37" t="s">
        <v>58</v>
      </c>
      <c r="I286" s="15"/>
      <c r="J286" s="16">
        <v>2500</v>
      </c>
      <c r="K286" s="15" t="s">
        <v>48</v>
      </c>
      <c r="L286" s="15" t="s">
        <v>49</v>
      </c>
      <c r="M286" s="16">
        <v>0</v>
      </c>
      <c r="N286" s="39" t="s">
        <v>50</v>
      </c>
      <c r="O286" s="39"/>
      <c r="P286" s="39"/>
      <c r="Q286" s="104"/>
      <c r="R286" s="144"/>
      <c r="S286" s="15"/>
      <c r="T286" s="15" t="s">
        <v>58</v>
      </c>
      <c r="U286" s="15" t="s">
        <v>160</v>
      </c>
      <c r="V286" s="15" t="s">
        <v>55</v>
      </c>
      <c r="W286" s="40" t="s">
        <v>58</v>
      </c>
    </row>
    <row r="287" spans="2:23" x14ac:dyDescent="0.2">
      <c r="B287" s="20"/>
      <c r="C287" s="15"/>
      <c r="D287" s="15" t="s">
        <v>71</v>
      </c>
      <c r="E287" s="37"/>
      <c r="F287" s="37"/>
      <c r="G287" s="37" t="s">
        <v>58</v>
      </c>
      <c r="H287" s="37" t="s">
        <v>58</v>
      </c>
      <c r="I287" s="15"/>
      <c r="J287" s="16">
        <v>400000</v>
      </c>
      <c r="K287" s="15" t="s">
        <v>73</v>
      </c>
      <c r="L287" s="15" t="s">
        <v>49</v>
      </c>
      <c r="M287" s="16">
        <v>0</v>
      </c>
      <c r="N287" s="39" t="s">
        <v>50</v>
      </c>
      <c r="O287" s="39"/>
      <c r="P287" s="39"/>
      <c r="Q287" s="104"/>
      <c r="R287" s="144"/>
      <c r="S287" s="63"/>
      <c r="T287" s="15" t="s">
        <v>58</v>
      </c>
      <c r="U287" s="15" t="s">
        <v>160</v>
      </c>
      <c r="V287" s="15" t="s">
        <v>55</v>
      </c>
      <c r="W287" s="40" t="s">
        <v>58</v>
      </c>
    </row>
    <row r="288" spans="2:23" x14ac:dyDescent="0.2">
      <c r="B288" s="20"/>
      <c r="C288" s="15"/>
      <c r="D288" s="15" t="s">
        <v>44</v>
      </c>
      <c r="E288" s="37"/>
      <c r="F288" s="37"/>
      <c r="G288" s="37">
        <v>45292</v>
      </c>
      <c r="H288" s="37">
        <v>45657</v>
      </c>
      <c r="I288" s="15"/>
      <c r="J288" s="16">
        <v>4500</v>
      </c>
      <c r="K288" s="15" t="s">
        <v>48</v>
      </c>
      <c r="L288" s="15" t="s">
        <v>49</v>
      </c>
      <c r="M288" s="17">
        <f>433.83/365</f>
        <v>1.1885753424657535</v>
      </c>
      <c r="N288" s="39" t="s">
        <v>50</v>
      </c>
      <c r="O288" s="39"/>
      <c r="P288" s="39"/>
      <c r="Q288" s="103" t="s">
        <v>256</v>
      </c>
      <c r="R288" s="144"/>
      <c r="S288" s="15"/>
      <c r="T288" s="15" t="s">
        <v>58</v>
      </c>
      <c r="U288" s="15" t="s">
        <v>160</v>
      </c>
      <c r="V288" s="15" t="s">
        <v>55</v>
      </c>
      <c r="W288" s="40" t="s">
        <v>258</v>
      </c>
    </row>
    <row r="289" spans="2:23" x14ac:dyDescent="0.2">
      <c r="B289" s="20"/>
      <c r="C289" s="15"/>
      <c r="D289" s="15" t="s">
        <v>60</v>
      </c>
      <c r="E289" s="37"/>
      <c r="F289" s="61"/>
      <c r="G289" s="61" t="s">
        <v>58</v>
      </c>
      <c r="H289" s="61" t="s">
        <v>58</v>
      </c>
      <c r="I289" s="63"/>
      <c r="J289" s="16">
        <v>4500</v>
      </c>
      <c r="K289" s="15" t="s">
        <v>48</v>
      </c>
      <c r="L289" s="15" t="s">
        <v>49</v>
      </c>
      <c r="M289" s="16">
        <v>0</v>
      </c>
      <c r="N289" s="39" t="s">
        <v>50</v>
      </c>
      <c r="O289" s="39"/>
      <c r="P289" s="39"/>
      <c r="Q289" s="104"/>
      <c r="R289" s="144"/>
      <c r="S289" s="15"/>
      <c r="T289" s="15" t="s">
        <v>58</v>
      </c>
      <c r="U289" s="15" t="s">
        <v>160</v>
      </c>
      <c r="V289" s="15" t="s">
        <v>55</v>
      </c>
      <c r="W289" s="40" t="s">
        <v>58</v>
      </c>
    </row>
    <row r="290" spans="2:23" x14ac:dyDescent="0.2">
      <c r="B290" s="20"/>
      <c r="C290" s="15"/>
      <c r="D290" s="15" t="s">
        <v>61</v>
      </c>
      <c r="E290" s="62"/>
      <c r="F290" s="37"/>
      <c r="G290" s="37" t="s">
        <v>58</v>
      </c>
      <c r="H290" s="37" t="s">
        <v>58</v>
      </c>
      <c r="I290" s="15"/>
      <c r="J290" s="105">
        <v>1130</v>
      </c>
      <c r="K290" s="15" t="s">
        <v>48</v>
      </c>
      <c r="L290" s="15" t="s">
        <v>49</v>
      </c>
      <c r="M290" s="16">
        <v>0</v>
      </c>
      <c r="N290" s="39" t="s">
        <v>50</v>
      </c>
      <c r="O290" s="39"/>
      <c r="P290" s="39"/>
      <c r="Q290" s="104"/>
      <c r="R290" s="144"/>
      <c r="S290" s="15"/>
      <c r="T290" s="15" t="s">
        <v>58</v>
      </c>
      <c r="U290" s="15" t="s">
        <v>160</v>
      </c>
      <c r="V290" s="15" t="s">
        <v>55</v>
      </c>
      <c r="W290" s="40" t="s">
        <v>58</v>
      </c>
    </row>
    <row r="291" spans="2:23" x14ac:dyDescent="0.2">
      <c r="B291" s="20"/>
      <c r="C291" s="15"/>
      <c r="D291" s="15" t="s">
        <v>63</v>
      </c>
      <c r="E291" s="62"/>
      <c r="F291" s="37"/>
      <c r="G291" s="37" t="s">
        <v>58</v>
      </c>
      <c r="H291" s="37" t="s">
        <v>58</v>
      </c>
      <c r="I291" s="15"/>
      <c r="J291" s="105">
        <v>1130</v>
      </c>
      <c r="K291" s="15" t="s">
        <v>48</v>
      </c>
      <c r="L291" s="15" t="s">
        <v>49</v>
      </c>
      <c r="M291" s="16">
        <v>0</v>
      </c>
      <c r="N291" s="39" t="s">
        <v>50</v>
      </c>
      <c r="O291" s="39"/>
      <c r="P291" s="39"/>
      <c r="Q291" s="104"/>
      <c r="R291" s="144"/>
      <c r="S291" s="15"/>
      <c r="T291" s="15" t="s">
        <v>58</v>
      </c>
      <c r="U291" s="15" t="s">
        <v>160</v>
      </c>
      <c r="V291" s="15" t="s">
        <v>55</v>
      </c>
      <c r="W291" s="40" t="s">
        <v>58</v>
      </c>
    </row>
    <row r="292" spans="2:23" x14ac:dyDescent="0.2">
      <c r="B292" s="20"/>
      <c r="C292" s="15"/>
      <c r="D292" s="15" t="s">
        <v>71</v>
      </c>
      <c r="E292" s="62"/>
      <c r="F292" s="37"/>
      <c r="G292" s="37" t="s">
        <v>58</v>
      </c>
      <c r="H292" s="37" t="s">
        <v>58</v>
      </c>
      <c r="I292" s="15"/>
      <c r="J292" s="105">
        <v>180000</v>
      </c>
      <c r="K292" s="15" t="s">
        <v>73</v>
      </c>
      <c r="L292" s="15" t="s">
        <v>49</v>
      </c>
      <c r="M292" s="16">
        <v>0</v>
      </c>
      <c r="N292" s="39" t="s">
        <v>50</v>
      </c>
      <c r="O292" s="39"/>
      <c r="P292" s="39"/>
      <c r="Q292" s="104"/>
      <c r="R292" s="145"/>
      <c r="S292" s="63"/>
      <c r="T292" s="15" t="s">
        <v>58</v>
      </c>
      <c r="U292" s="15" t="s">
        <v>160</v>
      </c>
      <c r="V292" s="15" t="s">
        <v>55</v>
      </c>
      <c r="W292" s="40" t="s">
        <v>58</v>
      </c>
    </row>
    <row r="293" spans="2:23" x14ac:dyDescent="0.2">
      <c r="B293" s="43"/>
      <c r="C293" s="44"/>
      <c r="D293" s="44" t="s">
        <v>74</v>
      </c>
      <c r="E293" s="106"/>
      <c r="F293" s="45"/>
      <c r="G293" s="45">
        <v>44197</v>
      </c>
      <c r="H293" s="45">
        <v>46022</v>
      </c>
      <c r="I293" s="44"/>
      <c r="J293" s="107" t="s">
        <v>75</v>
      </c>
      <c r="K293" s="44"/>
      <c r="L293" s="44" t="s">
        <v>76</v>
      </c>
      <c r="M293" s="44"/>
      <c r="N293" s="48"/>
      <c r="O293" s="65">
        <v>9.3299999999999994E-2</v>
      </c>
      <c r="P293" s="48" t="s">
        <v>78</v>
      </c>
      <c r="Q293" s="44"/>
      <c r="R293" s="69"/>
      <c r="S293" s="147" t="s">
        <v>251</v>
      </c>
      <c r="T293" s="44" t="s">
        <v>58</v>
      </c>
      <c r="U293" s="44" t="s">
        <v>160</v>
      </c>
      <c r="V293" s="44" t="s">
        <v>79</v>
      </c>
      <c r="W293" s="49" t="s">
        <v>80</v>
      </c>
    </row>
    <row r="294" spans="2:23" x14ac:dyDescent="0.2">
      <c r="B294" s="43"/>
      <c r="C294" s="44"/>
      <c r="D294" s="44" t="s">
        <v>81</v>
      </c>
      <c r="E294" s="106"/>
      <c r="F294" s="45"/>
      <c r="G294" s="45" t="s">
        <v>58</v>
      </c>
      <c r="H294" s="45" t="s">
        <v>58</v>
      </c>
      <c r="I294" s="44"/>
      <c r="J294" s="107" t="s">
        <v>58</v>
      </c>
      <c r="K294" s="44"/>
      <c r="L294" s="44" t="s">
        <v>76</v>
      </c>
      <c r="M294" s="44"/>
      <c r="N294" s="48"/>
      <c r="O294" s="65">
        <v>9.3299999999999994E-2</v>
      </c>
      <c r="P294" s="48" t="s">
        <v>78</v>
      </c>
      <c r="Q294" s="44"/>
      <c r="R294" s="69"/>
      <c r="S294" s="148"/>
      <c r="T294" s="44" t="s">
        <v>58</v>
      </c>
      <c r="U294" s="44" t="s">
        <v>160</v>
      </c>
      <c r="V294" s="44" t="s">
        <v>79</v>
      </c>
      <c r="W294" s="49" t="s">
        <v>58</v>
      </c>
    </row>
    <row r="295" spans="2:23" x14ac:dyDescent="0.2">
      <c r="B295" s="43"/>
      <c r="C295" s="44"/>
      <c r="D295" s="44" t="s">
        <v>82</v>
      </c>
      <c r="E295" s="106"/>
      <c r="F295" s="45"/>
      <c r="G295" s="45" t="s">
        <v>58</v>
      </c>
      <c r="H295" s="45" t="s">
        <v>58</v>
      </c>
      <c r="I295" s="44"/>
      <c r="J295" s="107" t="s">
        <v>58</v>
      </c>
      <c r="K295" s="44"/>
      <c r="L295" s="44" t="s">
        <v>76</v>
      </c>
      <c r="M295" s="44"/>
      <c r="N295" s="48"/>
      <c r="O295" s="65">
        <v>4.6699999999999998E-2</v>
      </c>
      <c r="P295" s="48" t="s">
        <v>78</v>
      </c>
      <c r="Q295" s="44"/>
      <c r="R295" s="69"/>
      <c r="S295" s="148"/>
      <c r="T295" s="44" t="s">
        <v>58</v>
      </c>
      <c r="U295" s="44" t="s">
        <v>160</v>
      </c>
      <c r="V295" s="44" t="s">
        <v>79</v>
      </c>
      <c r="W295" s="49" t="s">
        <v>58</v>
      </c>
    </row>
    <row r="296" spans="2:23" x14ac:dyDescent="0.2">
      <c r="B296" s="43"/>
      <c r="C296" s="44"/>
      <c r="D296" s="44" t="s">
        <v>84</v>
      </c>
      <c r="E296" s="106"/>
      <c r="F296" s="45"/>
      <c r="G296" s="45" t="s">
        <v>58</v>
      </c>
      <c r="H296" s="45" t="s">
        <v>58</v>
      </c>
      <c r="I296" s="44"/>
      <c r="J296" s="107" t="s">
        <v>58</v>
      </c>
      <c r="K296" s="44"/>
      <c r="L296" s="44" t="s">
        <v>76</v>
      </c>
      <c r="M296" s="44"/>
      <c r="N296" s="48"/>
      <c r="O296" s="65">
        <v>9.3299999999999994E-2</v>
      </c>
      <c r="P296" s="48" t="s">
        <v>78</v>
      </c>
      <c r="Q296" s="44"/>
      <c r="R296" s="69"/>
      <c r="S296" s="148"/>
      <c r="T296" s="44" t="s">
        <v>58</v>
      </c>
      <c r="U296" s="44" t="s">
        <v>160</v>
      </c>
      <c r="V296" s="44" t="s">
        <v>79</v>
      </c>
      <c r="W296" s="49" t="s">
        <v>58</v>
      </c>
    </row>
    <row r="297" spans="2:23" ht="38.25" x14ac:dyDescent="0.2">
      <c r="B297" s="43"/>
      <c r="C297" s="44"/>
      <c r="D297" s="44" t="s">
        <v>88</v>
      </c>
      <c r="E297" s="106"/>
      <c r="F297" s="45"/>
      <c r="G297" s="45" t="s">
        <v>259</v>
      </c>
      <c r="H297" s="45" t="s">
        <v>58</v>
      </c>
      <c r="I297" s="44"/>
      <c r="J297" s="107" t="s">
        <v>58</v>
      </c>
      <c r="K297" s="44"/>
      <c r="L297" s="44" t="s">
        <v>76</v>
      </c>
      <c r="M297" s="44"/>
      <c r="N297" s="48"/>
      <c r="O297" s="65" t="s">
        <v>260</v>
      </c>
      <c r="P297" s="48" t="s">
        <v>78</v>
      </c>
      <c r="Q297" s="44"/>
      <c r="R297" s="69"/>
      <c r="S297" s="148"/>
      <c r="T297" s="44" t="s">
        <v>58</v>
      </c>
      <c r="U297" s="44" t="s">
        <v>160</v>
      </c>
      <c r="V297" s="44" t="s">
        <v>91</v>
      </c>
      <c r="W297" s="71" t="s">
        <v>261</v>
      </c>
    </row>
    <row r="298" spans="2:23" x14ac:dyDescent="0.2">
      <c r="B298" s="43"/>
      <c r="C298" s="44"/>
      <c r="D298" s="44" t="s">
        <v>93</v>
      </c>
      <c r="E298" s="45"/>
      <c r="F298" s="46"/>
      <c r="G298" s="46">
        <v>44197</v>
      </c>
      <c r="H298" s="46" t="s">
        <v>58</v>
      </c>
      <c r="I298" s="108"/>
      <c r="J298" s="44" t="s">
        <v>58</v>
      </c>
      <c r="K298" s="44"/>
      <c r="L298" s="44" t="s">
        <v>76</v>
      </c>
      <c r="M298" s="44"/>
      <c r="N298" s="48"/>
      <c r="O298" s="65">
        <v>0.95</v>
      </c>
      <c r="P298" s="48" t="s">
        <v>78</v>
      </c>
      <c r="Q298" s="44"/>
      <c r="R298" s="69"/>
      <c r="S298" s="148"/>
      <c r="T298" s="44" t="s">
        <v>58</v>
      </c>
      <c r="U298" s="44" t="s">
        <v>160</v>
      </c>
      <c r="V298" s="44" t="s">
        <v>91</v>
      </c>
      <c r="W298" s="49"/>
    </row>
    <row r="299" spans="2:23" x14ac:dyDescent="0.2">
      <c r="B299" s="43"/>
      <c r="C299" s="44"/>
      <c r="D299" s="44" t="s">
        <v>95</v>
      </c>
      <c r="E299" s="45"/>
      <c r="F299" s="45"/>
      <c r="G299" s="45" t="s">
        <v>58</v>
      </c>
      <c r="H299" s="45" t="s">
        <v>58</v>
      </c>
      <c r="I299" s="44"/>
      <c r="J299" s="44" t="s">
        <v>58</v>
      </c>
      <c r="K299" s="44"/>
      <c r="L299" s="44" t="s">
        <v>76</v>
      </c>
      <c r="M299" s="44"/>
      <c r="N299" s="48"/>
      <c r="O299" s="65">
        <v>1.86</v>
      </c>
      <c r="P299" s="48" t="s">
        <v>78</v>
      </c>
      <c r="Q299" s="44"/>
      <c r="R299" s="69"/>
      <c r="S299" s="148"/>
      <c r="T299" s="44" t="s">
        <v>58</v>
      </c>
      <c r="U299" s="44" t="s">
        <v>160</v>
      </c>
      <c r="V299" s="44" t="s">
        <v>91</v>
      </c>
      <c r="W299" s="49"/>
    </row>
    <row r="300" spans="2:23" x14ac:dyDescent="0.2">
      <c r="B300" s="43"/>
      <c r="C300" s="44"/>
      <c r="D300" s="44" t="s">
        <v>97</v>
      </c>
      <c r="E300" s="45"/>
      <c r="F300" s="45"/>
      <c r="G300" s="45" t="s">
        <v>58</v>
      </c>
      <c r="H300" s="45" t="s">
        <v>58</v>
      </c>
      <c r="I300" s="44"/>
      <c r="J300" s="44" t="s">
        <v>58</v>
      </c>
      <c r="K300" s="44"/>
      <c r="L300" s="44" t="s">
        <v>76</v>
      </c>
      <c r="M300" s="44"/>
      <c r="N300" s="48"/>
      <c r="O300" s="65">
        <v>3.8</v>
      </c>
      <c r="P300" s="48" t="s">
        <v>78</v>
      </c>
      <c r="Q300" s="44"/>
      <c r="R300" s="69"/>
      <c r="S300" s="148"/>
      <c r="T300" s="44" t="s">
        <v>58</v>
      </c>
      <c r="U300" s="44" t="s">
        <v>160</v>
      </c>
      <c r="V300" s="44" t="s">
        <v>91</v>
      </c>
      <c r="W300" s="49"/>
    </row>
    <row r="301" spans="2:23" x14ac:dyDescent="0.2">
      <c r="B301" s="43"/>
      <c r="C301" s="44"/>
      <c r="D301" s="44" t="s">
        <v>99</v>
      </c>
      <c r="E301" s="45"/>
      <c r="F301" s="45"/>
      <c r="G301" s="45" t="s">
        <v>58</v>
      </c>
      <c r="H301" s="45" t="s">
        <v>58</v>
      </c>
      <c r="I301" s="44"/>
      <c r="J301" s="44" t="s">
        <v>58</v>
      </c>
      <c r="K301" s="44"/>
      <c r="L301" s="44" t="s">
        <v>76</v>
      </c>
      <c r="M301" s="44"/>
      <c r="N301" s="48"/>
      <c r="O301" s="65">
        <v>10.54</v>
      </c>
      <c r="P301" s="48" t="s">
        <v>78</v>
      </c>
      <c r="Q301" s="44"/>
      <c r="R301" s="69"/>
      <c r="S301" s="148"/>
      <c r="T301" s="44" t="s">
        <v>58</v>
      </c>
      <c r="U301" s="44" t="s">
        <v>160</v>
      </c>
      <c r="V301" s="44" t="s">
        <v>91</v>
      </c>
      <c r="W301" s="49"/>
    </row>
    <row r="302" spans="2:23" ht="13.5" thickBot="1" x14ac:dyDescent="0.25">
      <c r="B302" s="50"/>
      <c r="C302" s="51"/>
      <c r="D302" s="51" t="s">
        <v>100</v>
      </c>
      <c r="E302" s="52"/>
      <c r="F302" s="52"/>
      <c r="G302" s="52" t="s">
        <v>58</v>
      </c>
      <c r="H302" s="52" t="s">
        <v>58</v>
      </c>
      <c r="I302" s="51"/>
      <c r="J302" s="51" t="s">
        <v>58</v>
      </c>
      <c r="K302" s="51"/>
      <c r="L302" s="51" t="s">
        <v>76</v>
      </c>
      <c r="M302" s="51"/>
      <c r="N302" s="54"/>
      <c r="O302" s="72">
        <v>10.54</v>
      </c>
      <c r="P302" s="54" t="s">
        <v>78</v>
      </c>
      <c r="Q302" s="51"/>
      <c r="R302" s="109"/>
      <c r="S302" s="149"/>
      <c r="T302" s="51" t="s">
        <v>58</v>
      </c>
      <c r="U302" s="51" t="s">
        <v>160</v>
      </c>
      <c r="V302" s="51" t="s">
        <v>91</v>
      </c>
      <c r="W302" s="55"/>
    </row>
    <row r="303" spans="2:23" ht="12.75" customHeight="1" x14ac:dyDescent="0.2">
      <c r="B303" s="31" t="s">
        <v>43</v>
      </c>
      <c r="C303" s="74" t="s">
        <v>272</v>
      </c>
      <c r="D303" s="32" t="s">
        <v>44</v>
      </c>
      <c r="E303" s="33">
        <v>43061</v>
      </c>
      <c r="F303" s="33">
        <v>44813</v>
      </c>
      <c r="G303" s="33" t="s">
        <v>263</v>
      </c>
      <c r="H303" s="33">
        <v>47118</v>
      </c>
      <c r="I303" s="32" t="s">
        <v>46</v>
      </c>
      <c r="J303" s="56">
        <v>6000</v>
      </c>
      <c r="K303" s="32" t="s">
        <v>48</v>
      </c>
      <c r="L303" s="32" t="s">
        <v>49</v>
      </c>
      <c r="M303" s="34">
        <f>362.57/365</f>
        <v>0.99334246575342466</v>
      </c>
      <c r="N303" s="35" t="s">
        <v>50</v>
      </c>
      <c r="O303" s="93"/>
      <c r="P303" s="35"/>
      <c r="Q303" s="35" t="s">
        <v>264</v>
      </c>
      <c r="R303" s="143" t="s">
        <v>265</v>
      </c>
      <c r="S303" s="32"/>
      <c r="T303" s="32" t="s">
        <v>53</v>
      </c>
      <c r="U303" s="32" t="s">
        <v>54</v>
      </c>
      <c r="V303" s="32" t="s">
        <v>55</v>
      </c>
      <c r="W303" s="114" t="s">
        <v>266</v>
      </c>
    </row>
    <row r="304" spans="2:23" ht="12.75" customHeight="1" x14ac:dyDescent="0.2">
      <c r="B304" s="20"/>
      <c r="C304" s="15"/>
      <c r="D304" s="15" t="s">
        <v>63</v>
      </c>
      <c r="E304" s="37"/>
      <c r="F304" s="37"/>
      <c r="G304" s="37" t="s">
        <v>58</v>
      </c>
      <c r="H304" s="37"/>
      <c r="I304" s="15"/>
      <c r="J304" s="16">
        <v>1500</v>
      </c>
      <c r="K304" s="15" t="s">
        <v>48</v>
      </c>
      <c r="L304" s="15" t="s">
        <v>49</v>
      </c>
      <c r="M304" s="16">
        <v>0</v>
      </c>
      <c r="N304" s="39" t="s">
        <v>50</v>
      </c>
      <c r="O304" s="94"/>
      <c r="P304" s="39"/>
      <c r="Q304" s="15"/>
      <c r="R304" s="144"/>
      <c r="S304" s="15"/>
      <c r="T304" s="15" t="s">
        <v>58</v>
      </c>
      <c r="U304" s="15" t="s">
        <v>54</v>
      </c>
      <c r="V304" s="15" t="s">
        <v>55</v>
      </c>
      <c r="W304" s="115" t="s">
        <v>58</v>
      </c>
    </row>
    <row r="305" spans="2:23" x14ac:dyDescent="0.2">
      <c r="B305" s="20"/>
      <c r="C305" s="15"/>
      <c r="D305" s="15" t="s">
        <v>60</v>
      </c>
      <c r="E305" s="37"/>
      <c r="F305" s="37"/>
      <c r="G305" s="37" t="s">
        <v>58</v>
      </c>
      <c r="H305" s="37"/>
      <c r="I305" s="15"/>
      <c r="J305" s="16">
        <v>6000</v>
      </c>
      <c r="K305" s="15" t="s">
        <v>48</v>
      </c>
      <c r="L305" s="15" t="s">
        <v>49</v>
      </c>
      <c r="M305" s="16">
        <v>0</v>
      </c>
      <c r="N305" s="39" t="s">
        <v>50</v>
      </c>
      <c r="O305" s="94"/>
      <c r="P305" s="39"/>
      <c r="Q305" s="15"/>
      <c r="R305" s="144"/>
      <c r="S305" s="15"/>
      <c r="T305" s="15" t="s">
        <v>58</v>
      </c>
      <c r="U305" s="15" t="s">
        <v>54</v>
      </c>
      <c r="V305" s="15" t="s">
        <v>55</v>
      </c>
      <c r="W305" s="115" t="s">
        <v>58</v>
      </c>
    </row>
    <row r="306" spans="2:23" x14ac:dyDescent="0.2">
      <c r="B306" s="20"/>
      <c r="C306" s="15"/>
      <c r="D306" s="15" t="s">
        <v>61</v>
      </c>
      <c r="E306" s="37"/>
      <c r="F306" s="37"/>
      <c r="G306" s="37" t="s">
        <v>58</v>
      </c>
      <c r="H306" s="37"/>
      <c r="I306" s="15"/>
      <c r="J306" s="16">
        <v>1500</v>
      </c>
      <c r="K306" s="15" t="s">
        <v>48</v>
      </c>
      <c r="L306" s="15" t="s">
        <v>49</v>
      </c>
      <c r="M306" s="16">
        <v>0</v>
      </c>
      <c r="N306" s="39" t="s">
        <v>50</v>
      </c>
      <c r="O306" s="94"/>
      <c r="P306" s="39"/>
      <c r="Q306" s="15"/>
      <c r="R306" s="144"/>
      <c r="S306" s="15"/>
      <c r="T306" s="15" t="s">
        <v>58</v>
      </c>
      <c r="U306" s="15" t="s">
        <v>54</v>
      </c>
      <c r="V306" s="15" t="s">
        <v>55</v>
      </c>
      <c r="W306" s="115" t="s">
        <v>58</v>
      </c>
    </row>
    <row r="307" spans="2:23" x14ac:dyDescent="0.2">
      <c r="B307" s="20"/>
      <c r="C307" s="15"/>
      <c r="D307" s="15" t="s">
        <v>71</v>
      </c>
      <c r="E307" s="37"/>
      <c r="F307" s="37"/>
      <c r="G307" s="37" t="s">
        <v>58</v>
      </c>
      <c r="H307" s="37"/>
      <c r="I307" s="15"/>
      <c r="J307" s="16">
        <v>360000</v>
      </c>
      <c r="K307" s="15" t="s">
        <v>73</v>
      </c>
      <c r="L307" s="15" t="s">
        <v>49</v>
      </c>
      <c r="M307" s="16">
        <v>0</v>
      </c>
      <c r="N307" s="39" t="s">
        <v>50</v>
      </c>
      <c r="O307" s="94"/>
      <c r="P307" s="39"/>
      <c r="Q307" s="15"/>
      <c r="R307" s="144"/>
      <c r="S307" s="63"/>
      <c r="T307" s="15" t="s">
        <v>58</v>
      </c>
      <c r="U307" s="15" t="s">
        <v>54</v>
      </c>
      <c r="V307" s="15" t="s">
        <v>55</v>
      </c>
      <c r="W307" s="115" t="s">
        <v>58</v>
      </c>
    </row>
    <row r="308" spans="2:23" ht="13.5" customHeight="1" x14ac:dyDescent="0.2">
      <c r="B308" s="20"/>
      <c r="C308" s="15"/>
      <c r="D308" s="15" t="s">
        <v>110</v>
      </c>
      <c r="E308" s="37"/>
      <c r="F308" s="37"/>
      <c r="G308" s="37" t="s">
        <v>58</v>
      </c>
      <c r="H308" s="37"/>
      <c r="I308" s="15"/>
      <c r="J308" s="16">
        <v>3000</v>
      </c>
      <c r="K308" s="15" t="s">
        <v>48</v>
      </c>
      <c r="L308" s="15" t="s">
        <v>49</v>
      </c>
      <c r="M308" s="17">
        <f>26.37/365</f>
        <v>7.2246575342465758E-2</v>
      </c>
      <c r="N308" s="39" t="s">
        <v>50</v>
      </c>
      <c r="O308" s="94"/>
      <c r="P308" s="39"/>
      <c r="Q308" s="15" t="s">
        <v>267</v>
      </c>
      <c r="R308" s="144"/>
      <c r="S308" s="63"/>
      <c r="T308" s="15" t="s">
        <v>58</v>
      </c>
      <c r="U308" s="15" t="s">
        <v>54</v>
      </c>
      <c r="V308" s="15" t="s">
        <v>55</v>
      </c>
      <c r="W308" s="115" t="s">
        <v>58</v>
      </c>
    </row>
    <row r="309" spans="2:23" ht="25.5" customHeight="1" x14ac:dyDescent="0.2">
      <c r="B309" s="43"/>
      <c r="C309" s="44"/>
      <c r="D309" s="44" t="s">
        <v>74</v>
      </c>
      <c r="E309" s="45"/>
      <c r="F309" s="45"/>
      <c r="G309" s="45" t="s">
        <v>263</v>
      </c>
      <c r="H309" s="45"/>
      <c r="I309" s="44"/>
      <c r="J309" s="47" t="s">
        <v>75</v>
      </c>
      <c r="K309" s="44"/>
      <c r="L309" s="44" t="s">
        <v>76</v>
      </c>
      <c r="M309" s="44"/>
      <c r="N309" s="48"/>
      <c r="O309" s="65">
        <v>8.3299999999999999E-2</v>
      </c>
      <c r="P309" s="48" t="s">
        <v>78</v>
      </c>
      <c r="Q309" s="44"/>
      <c r="R309" s="112"/>
      <c r="S309" s="147" t="s">
        <v>265</v>
      </c>
      <c r="T309" s="44" t="s">
        <v>58</v>
      </c>
      <c r="U309" s="44" t="s">
        <v>54</v>
      </c>
      <c r="V309" s="44" t="s">
        <v>79</v>
      </c>
      <c r="W309" s="71" t="s">
        <v>268</v>
      </c>
    </row>
    <row r="310" spans="2:23" ht="15" customHeight="1" x14ac:dyDescent="0.2">
      <c r="B310" s="43"/>
      <c r="C310" s="44"/>
      <c r="D310" s="44" t="s">
        <v>81</v>
      </c>
      <c r="E310" s="45"/>
      <c r="F310" s="45"/>
      <c r="G310" s="45" t="s">
        <v>58</v>
      </c>
      <c r="H310" s="45"/>
      <c r="I310" s="44"/>
      <c r="J310" s="47" t="s">
        <v>58</v>
      </c>
      <c r="K310" s="44"/>
      <c r="L310" s="44" t="s">
        <v>76</v>
      </c>
      <c r="M310" s="44"/>
      <c r="N310" s="48"/>
      <c r="O310" s="65">
        <v>8.3299999999999999E-2</v>
      </c>
      <c r="P310" s="48" t="s">
        <v>78</v>
      </c>
      <c r="Q310" s="44"/>
      <c r="R310" s="69"/>
      <c r="S310" s="148"/>
      <c r="T310" s="44" t="s">
        <v>58</v>
      </c>
      <c r="U310" s="44" t="s">
        <v>54</v>
      </c>
      <c r="V310" s="44" t="s">
        <v>79</v>
      </c>
      <c r="W310" s="49" t="s">
        <v>58</v>
      </c>
    </row>
    <row r="311" spans="2:23" ht="15" customHeight="1" x14ac:dyDescent="0.2">
      <c r="B311" s="43"/>
      <c r="C311" s="44"/>
      <c r="D311" s="44" t="s">
        <v>82</v>
      </c>
      <c r="E311" s="45"/>
      <c r="F311" s="45"/>
      <c r="G311" s="45" t="s">
        <v>58</v>
      </c>
      <c r="H311" s="45"/>
      <c r="I311" s="44"/>
      <c r="J311" s="47" t="s">
        <v>58</v>
      </c>
      <c r="K311" s="44"/>
      <c r="L311" s="44" t="s">
        <v>76</v>
      </c>
      <c r="M311" s="44"/>
      <c r="N311" s="48"/>
      <c r="O311" s="65">
        <v>4.1700000000000001E-2</v>
      </c>
      <c r="P311" s="48" t="s">
        <v>78</v>
      </c>
      <c r="Q311" s="44"/>
      <c r="R311" s="69"/>
      <c r="S311" s="148"/>
      <c r="T311" s="44" t="s">
        <v>58</v>
      </c>
      <c r="U311" s="44" t="s">
        <v>54</v>
      </c>
      <c r="V311" s="44" t="s">
        <v>79</v>
      </c>
      <c r="W311" s="49" t="s">
        <v>58</v>
      </c>
    </row>
    <row r="312" spans="2:23" ht="15" customHeight="1" x14ac:dyDescent="0.2">
      <c r="B312" s="43"/>
      <c r="C312" s="44"/>
      <c r="D312" s="44" t="s">
        <v>84</v>
      </c>
      <c r="E312" s="45"/>
      <c r="F312" s="45"/>
      <c r="G312" s="45" t="s">
        <v>58</v>
      </c>
      <c r="H312" s="45"/>
      <c r="I312" s="44"/>
      <c r="J312" s="47" t="s">
        <v>58</v>
      </c>
      <c r="K312" s="44"/>
      <c r="L312" s="44" t="s">
        <v>76</v>
      </c>
      <c r="M312" s="44"/>
      <c r="N312" s="48"/>
      <c r="O312" s="65">
        <v>8.3299999999999999E-2</v>
      </c>
      <c r="P312" s="48" t="s">
        <v>78</v>
      </c>
      <c r="Q312" s="44"/>
      <c r="R312" s="69"/>
      <c r="S312" s="148"/>
      <c r="T312" s="44" t="s">
        <v>58</v>
      </c>
      <c r="U312" s="44" t="s">
        <v>54</v>
      </c>
      <c r="V312" s="44" t="s">
        <v>79</v>
      </c>
      <c r="W312" s="49" t="s">
        <v>58</v>
      </c>
    </row>
    <row r="313" spans="2:23" ht="39" customHeight="1" x14ac:dyDescent="0.2">
      <c r="B313" s="43"/>
      <c r="C313" s="44"/>
      <c r="D313" s="44" t="s">
        <v>88</v>
      </c>
      <c r="E313" s="45"/>
      <c r="F313" s="45"/>
      <c r="G313" s="45">
        <v>45017</v>
      </c>
      <c r="H313" s="45"/>
      <c r="I313" s="44"/>
      <c r="J313" s="47" t="s">
        <v>58</v>
      </c>
      <c r="K313" s="44"/>
      <c r="L313" s="44" t="s">
        <v>76</v>
      </c>
      <c r="M313" s="44"/>
      <c r="N313" s="48"/>
      <c r="O313" s="113" t="s">
        <v>269</v>
      </c>
      <c r="P313" s="48" t="s">
        <v>78</v>
      </c>
      <c r="Q313" s="44"/>
      <c r="R313" s="69"/>
      <c r="S313" s="148"/>
      <c r="T313" s="44" t="s">
        <v>58</v>
      </c>
      <c r="U313" s="44" t="s">
        <v>54</v>
      </c>
      <c r="V313" s="44" t="s">
        <v>91</v>
      </c>
      <c r="W313" s="71" t="s">
        <v>270</v>
      </c>
    </row>
    <row r="314" spans="2:23" ht="15" customHeight="1" x14ac:dyDescent="0.2">
      <c r="B314" s="43"/>
      <c r="C314" s="44"/>
      <c r="D314" s="44" t="s">
        <v>93</v>
      </c>
      <c r="E314" s="45"/>
      <c r="F314" s="45"/>
      <c r="G314" s="45" t="s">
        <v>263</v>
      </c>
      <c r="H314" s="45"/>
      <c r="I314" s="44"/>
      <c r="J314" s="47" t="s">
        <v>58</v>
      </c>
      <c r="K314" s="44"/>
      <c r="L314" s="44" t="s">
        <v>76</v>
      </c>
      <c r="M314" s="44"/>
      <c r="N314" s="48"/>
      <c r="O314" s="113">
        <v>0.95</v>
      </c>
      <c r="P314" s="48" t="s">
        <v>78</v>
      </c>
      <c r="Q314" s="44"/>
      <c r="R314" s="69"/>
      <c r="S314" s="148"/>
      <c r="T314" s="44" t="s">
        <v>58</v>
      </c>
      <c r="U314" s="44" t="s">
        <v>54</v>
      </c>
      <c r="V314" s="44" t="s">
        <v>91</v>
      </c>
      <c r="W314" s="71" t="s">
        <v>271</v>
      </c>
    </row>
    <row r="315" spans="2:23" ht="15" customHeight="1" x14ac:dyDescent="0.2">
      <c r="B315" s="43"/>
      <c r="C315" s="44"/>
      <c r="D315" s="44" t="s">
        <v>95</v>
      </c>
      <c r="E315" s="45"/>
      <c r="F315" s="45"/>
      <c r="G315" s="45" t="s">
        <v>58</v>
      </c>
      <c r="H315" s="45"/>
      <c r="I315" s="44"/>
      <c r="J315" s="47" t="s">
        <v>58</v>
      </c>
      <c r="K315" s="44"/>
      <c r="L315" s="44" t="s">
        <v>76</v>
      </c>
      <c r="M315" s="44"/>
      <c r="N315" s="48"/>
      <c r="O315" s="113">
        <v>1.66</v>
      </c>
      <c r="P315" s="48" t="s">
        <v>78</v>
      </c>
      <c r="Q315" s="44"/>
      <c r="R315" s="69"/>
      <c r="S315" s="148"/>
      <c r="T315" s="44" t="s">
        <v>58</v>
      </c>
      <c r="U315" s="44" t="s">
        <v>54</v>
      </c>
      <c r="V315" s="44" t="s">
        <v>91</v>
      </c>
      <c r="W315" s="49" t="s">
        <v>58</v>
      </c>
    </row>
    <row r="316" spans="2:23" ht="15" customHeight="1" x14ac:dyDescent="0.2">
      <c r="B316" s="43"/>
      <c r="C316" s="44"/>
      <c r="D316" s="44" t="s">
        <v>97</v>
      </c>
      <c r="E316" s="45"/>
      <c r="F316" s="45"/>
      <c r="G316" s="45" t="s">
        <v>58</v>
      </c>
      <c r="H316" s="45"/>
      <c r="I316" s="44"/>
      <c r="J316" s="47" t="s">
        <v>58</v>
      </c>
      <c r="K316" s="44"/>
      <c r="L316" s="44" t="s">
        <v>76</v>
      </c>
      <c r="M316" s="44"/>
      <c r="N316" s="48"/>
      <c r="O316" s="113">
        <v>3.8</v>
      </c>
      <c r="P316" s="48" t="s">
        <v>78</v>
      </c>
      <c r="Q316" s="44"/>
      <c r="R316" s="69"/>
      <c r="S316" s="148"/>
      <c r="T316" s="44" t="s">
        <v>58</v>
      </c>
      <c r="U316" s="44" t="s">
        <v>54</v>
      </c>
      <c r="V316" s="44" t="s">
        <v>91</v>
      </c>
      <c r="W316" s="49" t="s">
        <v>58</v>
      </c>
    </row>
    <row r="317" spans="2:23" ht="15" customHeight="1" x14ac:dyDescent="0.2">
      <c r="B317" s="43"/>
      <c r="C317" s="44"/>
      <c r="D317" s="44" t="s">
        <v>99</v>
      </c>
      <c r="E317" s="45"/>
      <c r="F317" s="45"/>
      <c r="G317" s="45" t="s">
        <v>58</v>
      </c>
      <c r="H317" s="45"/>
      <c r="I317" s="44"/>
      <c r="J317" s="47" t="s">
        <v>58</v>
      </c>
      <c r="K317" s="44"/>
      <c r="L317" s="44" t="s">
        <v>76</v>
      </c>
      <c r="M317" s="44"/>
      <c r="N317" s="48"/>
      <c r="O317" s="113">
        <v>10.55</v>
      </c>
      <c r="P317" s="48" t="s">
        <v>78</v>
      </c>
      <c r="Q317" s="44"/>
      <c r="R317" s="69"/>
      <c r="S317" s="148"/>
      <c r="T317" s="44" t="s">
        <v>58</v>
      </c>
      <c r="U317" s="44" t="s">
        <v>54</v>
      </c>
      <c r="V317" s="44" t="s">
        <v>91</v>
      </c>
      <c r="W317" s="49" t="s">
        <v>58</v>
      </c>
    </row>
    <row r="318" spans="2:23" ht="15.75" customHeight="1" thickBot="1" x14ac:dyDescent="0.25">
      <c r="B318" s="50"/>
      <c r="C318" s="51"/>
      <c r="D318" s="51" t="s">
        <v>100</v>
      </c>
      <c r="E318" s="52"/>
      <c r="F318" s="52"/>
      <c r="G318" s="52" t="s">
        <v>58</v>
      </c>
      <c r="H318" s="52"/>
      <c r="I318" s="51"/>
      <c r="J318" s="53" t="s">
        <v>58</v>
      </c>
      <c r="K318" s="51"/>
      <c r="L318" s="51" t="s">
        <v>76</v>
      </c>
      <c r="M318" s="51"/>
      <c r="N318" s="54"/>
      <c r="O318" s="116">
        <v>10.55</v>
      </c>
      <c r="P318" s="54" t="s">
        <v>78</v>
      </c>
      <c r="Q318" s="51"/>
      <c r="R318" s="73"/>
      <c r="S318" s="149"/>
      <c r="T318" s="51" t="s">
        <v>58</v>
      </c>
      <c r="U318" s="51" t="s">
        <v>54</v>
      </c>
      <c r="V318" s="51" t="s">
        <v>91</v>
      </c>
      <c r="W318" s="55" t="s">
        <v>58</v>
      </c>
    </row>
    <row r="319" spans="2:23" x14ac:dyDescent="0.2">
      <c r="B319" s="31" t="s">
        <v>43</v>
      </c>
      <c r="C319" s="74" t="s">
        <v>280</v>
      </c>
      <c r="D319" s="32" t="s">
        <v>44</v>
      </c>
      <c r="E319" s="33">
        <v>44620</v>
      </c>
      <c r="F319" s="33" t="s">
        <v>157</v>
      </c>
      <c r="G319" s="33" t="s">
        <v>273</v>
      </c>
      <c r="H319" s="33">
        <v>46387</v>
      </c>
      <c r="I319" s="32" t="s">
        <v>46</v>
      </c>
      <c r="J319" s="56">
        <v>8000</v>
      </c>
      <c r="K319" s="32" t="s">
        <v>48</v>
      </c>
      <c r="L319" s="32" t="s">
        <v>49</v>
      </c>
      <c r="M319" s="34">
        <f>360.54/365</f>
        <v>0.98778082191780825</v>
      </c>
      <c r="N319" s="35" t="s">
        <v>50</v>
      </c>
      <c r="O319" s="35"/>
      <c r="P319" s="35"/>
      <c r="Q319" s="32" t="s">
        <v>274</v>
      </c>
      <c r="R319" s="143" t="s">
        <v>275</v>
      </c>
      <c r="S319" s="32"/>
      <c r="T319" s="32" t="s">
        <v>53</v>
      </c>
      <c r="U319" s="32" t="s">
        <v>54</v>
      </c>
      <c r="V319" s="32" t="s">
        <v>55</v>
      </c>
      <c r="W319" s="36" t="s">
        <v>276</v>
      </c>
    </row>
    <row r="320" spans="2:23" x14ac:dyDescent="0.2">
      <c r="B320" s="20"/>
      <c r="C320" s="15"/>
      <c r="D320" s="38" t="s">
        <v>60</v>
      </c>
      <c r="E320" s="37"/>
      <c r="F320" s="37"/>
      <c r="G320" s="37" t="s">
        <v>58</v>
      </c>
      <c r="H320" s="37" t="s">
        <v>58</v>
      </c>
      <c r="I320" s="15"/>
      <c r="J320" s="95">
        <v>8000</v>
      </c>
      <c r="K320" s="38" t="s">
        <v>48</v>
      </c>
      <c r="L320" s="38" t="s">
        <v>49</v>
      </c>
      <c r="M320" s="95">
        <v>0</v>
      </c>
      <c r="N320" s="79" t="s">
        <v>50</v>
      </c>
      <c r="O320" s="79"/>
      <c r="P320" s="79"/>
      <c r="Q320" s="38"/>
      <c r="R320" s="144"/>
      <c r="S320" s="15"/>
      <c r="T320" s="15" t="s">
        <v>58</v>
      </c>
      <c r="U320" s="15" t="s">
        <v>54</v>
      </c>
      <c r="V320" s="38" t="s">
        <v>55</v>
      </c>
      <c r="W320" s="40" t="s">
        <v>58</v>
      </c>
    </row>
    <row r="321" spans="2:23" x14ac:dyDescent="0.2">
      <c r="B321" s="20"/>
      <c r="C321" s="15"/>
      <c r="D321" s="15" t="s">
        <v>61</v>
      </c>
      <c r="E321" s="37"/>
      <c r="F321" s="37"/>
      <c r="G321" s="37" t="s">
        <v>58</v>
      </c>
      <c r="H321" s="37" t="s">
        <v>58</v>
      </c>
      <c r="I321" s="15"/>
      <c r="J321" s="16">
        <v>2000</v>
      </c>
      <c r="K321" s="15" t="s">
        <v>48</v>
      </c>
      <c r="L321" s="15" t="s">
        <v>49</v>
      </c>
      <c r="M321" s="16">
        <v>0</v>
      </c>
      <c r="N321" s="39" t="s">
        <v>50</v>
      </c>
      <c r="O321" s="39"/>
      <c r="P321" s="39"/>
      <c r="Q321" s="15"/>
      <c r="R321" s="144"/>
      <c r="S321" s="15"/>
      <c r="T321" s="15" t="s">
        <v>58</v>
      </c>
      <c r="U321" s="15" t="s">
        <v>54</v>
      </c>
      <c r="V321" s="15" t="s">
        <v>55</v>
      </c>
      <c r="W321" s="40" t="s">
        <v>58</v>
      </c>
    </row>
    <row r="322" spans="2:23" x14ac:dyDescent="0.2">
      <c r="B322" s="20"/>
      <c r="C322" s="15"/>
      <c r="D322" s="15" t="s">
        <v>63</v>
      </c>
      <c r="E322" s="37"/>
      <c r="F322" s="37"/>
      <c r="G322" s="37" t="s">
        <v>58</v>
      </c>
      <c r="H322" s="37" t="s">
        <v>58</v>
      </c>
      <c r="I322" s="15"/>
      <c r="J322" s="16">
        <v>2000</v>
      </c>
      <c r="K322" s="15" t="s">
        <v>48</v>
      </c>
      <c r="L322" s="15" t="s">
        <v>49</v>
      </c>
      <c r="M322" s="16">
        <v>0</v>
      </c>
      <c r="N322" s="39" t="s">
        <v>50</v>
      </c>
      <c r="O322" s="39"/>
      <c r="P322" s="39"/>
      <c r="Q322" s="15"/>
      <c r="R322" s="144"/>
      <c r="S322" s="15"/>
      <c r="T322" s="15" t="s">
        <v>58</v>
      </c>
      <c r="U322" s="15" t="s">
        <v>54</v>
      </c>
      <c r="V322" s="15" t="s">
        <v>55</v>
      </c>
      <c r="W322" s="40" t="s">
        <v>58</v>
      </c>
    </row>
    <row r="323" spans="2:23" x14ac:dyDescent="0.2">
      <c r="B323" s="20"/>
      <c r="C323" s="15"/>
      <c r="D323" s="15" t="s">
        <v>71</v>
      </c>
      <c r="E323" s="37"/>
      <c r="F323" s="37"/>
      <c r="G323" s="37" t="s">
        <v>58</v>
      </c>
      <c r="H323" s="37">
        <v>45291</v>
      </c>
      <c r="I323" s="15"/>
      <c r="J323" s="16">
        <v>370000</v>
      </c>
      <c r="K323" s="15" t="s">
        <v>73</v>
      </c>
      <c r="L323" s="15" t="s">
        <v>49</v>
      </c>
      <c r="M323" s="16">
        <v>0</v>
      </c>
      <c r="N323" s="39" t="s">
        <v>50</v>
      </c>
      <c r="O323" s="39"/>
      <c r="P323" s="39"/>
      <c r="Q323" s="15"/>
      <c r="R323" s="144"/>
      <c r="S323" s="63"/>
      <c r="T323" s="15" t="s">
        <v>58</v>
      </c>
      <c r="U323" s="15" t="s">
        <v>54</v>
      </c>
      <c r="V323" s="15" t="s">
        <v>55</v>
      </c>
      <c r="W323" s="40" t="s">
        <v>58</v>
      </c>
    </row>
    <row r="324" spans="2:23" x14ac:dyDescent="0.2">
      <c r="B324" s="20"/>
      <c r="C324" s="15"/>
      <c r="D324" s="15" t="s">
        <v>71</v>
      </c>
      <c r="E324" s="37"/>
      <c r="F324" s="37"/>
      <c r="G324" s="86">
        <v>45292</v>
      </c>
      <c r="H324" s="37">
        <v>46387</v>
      </c>
      <c r="I324" s="15"/>
      <c r="J324" s="16">
        <v>320000</v>
      </c>
      <c r="K324" s="15" t="s">
        <v>73</v>
      </c>
      <c r="L324" s="15" t="s">
        <v>49</v>
      </c>
      <c r="M324" s="16">
        <v>0</v>
      </c>
      <c r="N324" s="39" t="s">
        <v>50</v>
      </c>
      <c r="O324" s="39"/>
      <c r="P324" s="39"/>
      <c r="Q324" s="15"/>
      <c r="R324" s="144"/>
      <c r="S324" s="63"/>
      <c r="T324" s="15" t="s">
        <v>58</v>
      </c>
      <c r="U324" s="15" t="s">
        <v>54</v>
      </c>
      <c r="V324" s="15" t="s">
        <v>55</v>
      </c>
      <c r="W324" s="40"/>
    </row>
    <row r="325" spans="2:23" x14ac:dyDescent="0.2">
      <c r="B325" s="20"/>
      <c r="C325" s="15"/>
      <c r="D325" s="15" t="s">
        <v>57</v>
      </c>
      <c r="E325" s="37"/>
      <c r="F325" s="37"/>
      <c r="G325" s="37">
        <v>44621</v>
      </c>
      <c r="H325" s="37" t="s">
        <v>58</v>
      </c>
      <c r="I325" s="15"/>
      <c r="J325" s="16">
        <v>0</v>
      </c>
      <c r="K325" s="15" t="s">
        <v>48</v>
      </c>
      <c r="L325" s="15" t="s">
        <v>49</v>
      </c>
      <c r="M325" s="17">
        <f>27.35/365</f>
        <v>7.4931506849315072E-2</v>
      </c>
      <c r="N325" s="39" t="s">
        <v>50</v>
      </c>
      <c r="O325" s="39"/>
      <c r="P325" s="39"/>
      <c r="Q325" s="15" t="s">
        <v>277</v>
      </c>
      <c r="R325" s="145"/>
      <c r="S325" s="63"/>
      <c r="T325" s="15" t="s">
        <v>58</v>
      </c>
      <c r="U325" s="15" t="s">
        <v>54</v>
      </c>
      <c r="V325" s="15" t="s">
        <v>55</v>
      </c>
      <c r="W325" s="40"/>
    </row>
    <row r="326" spans="2:23" x14ac:dyDescent="0.2">
      <c r="B326" s="43"/>
      <c r="C326" s="44"/>
      <c r="D326" s="44" t="s">
        <v>74</v>
      </c>
      <c r="E326" s="45"/>
      <c r="F326" s="45"/>
      <c r="G326" s="45" t="s">
        <v>58</v>
      </c>
      <c r="H326" s="45" t="s">
        <v>58</v>
      </c>
      <c r="I326" s="44"/>
      <c r="J326" s="47" t="s">
        <v>75</v>
      </c>
      <c r="K326" s="44"/>
      <c r="L326" s="44" t="s">
        <v>76</v>
      </c>
      <c r="M326" s="44"/>
      <c r="N326" s="48"/>
      <c r="O326" s="65">
        <v>9.6699999999999994E-2</v>
      </c>
      <c r="P326" s="48" t="s">
        <v>78</v>
      </c>
      <c r="Q326" s="44"/>
      <c r="R326" s="69"/>
      <c r="S326" s="147" t="s">
        <v>275</v>
      </c>
      <c r="T326" s="44" t="s">
        <v>58</v>
      </c>
      <c r="U326" s="44" t="s">
        <v>54</v>
      </c>
      <c r="V326" s="44" t="s">
        <v>79</v>
      </c>
      <c r="W326" s="49" t="s">
        <v>80</v>
      </c>
    </row>
    <row r="327" spans="2:23" x14ac:dyDescent="0.2">
      <c r="B327" s="43"/>
      <c r="C327" s="44"/>
      <c r="D327" s="44" t="s">
        <v>81</v>
      </c>
      <c r="E327" s="45"/>
      <c r="F327" s="45"/>
      <c r="G327" s="45" t="s">
        <v>58</v>
      </c>
      <c r="H327" s="45" t="s">
        <v>58</v>
      </c>
      <c r="I327" s="44"/>
      <c r="J327" s="47" t="s">
        <v>58</v>
      </c>
      <c r="K327" s="44"/>
      <c r="L327" s="44" t="s">
        <v>76</v>
      </c>
      <c r="M327" s="44"/>
      <c r="N327" s="48"/>
      <c r="O327" s="65">
        <v>9.6699999999999994E-2</v>
      </c>
      <c r="P327" s="48" t="s">
        <v>78</v>
      </c>
      <c r="Q327" s="44"/>
      <c r="R327" s="69"/>
      <c r="S327" s="148"/>
      <c r="T327" s="44" t="s">
        <v>58</v>
      </c>
      <c r="U327" s="44" t="s">
        <v>54</v>
      </c>
      <c r="V327" s="44" t="s">
        <v>79</v>
      </c>
      <c r="W327" s="49" t="s">
        <v>58</v>
      </c>
    </row>
    <row r="328" spans="2:23" x14ac:dyDescent="0.2">
      <c r="B328" s="43"/>
      <c r="C328" s="44"/>
      <c r="D328" s="44" t="s">
        <v>82</v>
      </c>
      <c r="E328" s="45"/>
      <c r="F328" s="45"/>
      <c r="G328" s="45" t="s">
        <v>58</v>
      </c>
      <c r="H328" s="45" t="s">
        <v>58</v>
      </c>
      <c r="I328" s="44"/>
      <c r="J328" s="47" t="s">
        <v>58</v>
      </c>
      <c r="K328" s="44"/>
      <c r="L328" s="44" t="s">
        <v>76</v>
      </c>
      <c r="M328" s="44"/>
      <c r="N328" s="48"/>
      <c r="O328" s="65">
        <v>4.8399999999999999E-2</v>
      </c>
      <c r="P328" s="48" t="s">
        <v>78</v>
      </c>
      <c r="Q328" s="44"/>
      <c r="R328" s="69"/>
      <c r="S328" s="148"/>
      <c r="T328" s="44" t="s">
        <v>58</v>
      </c>
      <c r="U328" s="44" t="s">
        <v>54</v>
      </c>
      <c r="V328" s="44" t="s">
        <v>79</v>
      </c>
      <c r="W328" s="49" t="s">
        <v>58</v>
      </c>
    </row>
    <row r="329" spans="2:23" x14ac:dyDescent="0.2">
      <c r="B329" s="43"/>
      <c r="C329" s="44"/>
      <c r="D329" s="44" t="s">
        <v>84</v>
      </c>
      <c r="E329" s="45"/>
      <c r="F329" s="45"/>
      <c r="G329" s="45" t="s">
        <v>58</v>
      </c>
      <c r="H329" s="45" t="s">
        <v>58</v>
      </c>
      <c r="I329" s="44"/>
      <c r="J329" s="47" t="s">
        <v>58</v>
      </c>
      <c r="K329" s="44"/>
      <c r="L329" s="44" t="s">
        <v>76</v>
      </c>
      <c r="M329" s="44"/>
      <c r="N329" s="48"/>
      <c r="O329" s="65">
        <v>9.6699999999999994E-2</v>
      </c>
      <c r="P329" s="48" t="s">
        <v>78</v>
      </c>
      <c r="Q329" s="44"/>
      <c r="R329" s="69"/>
      <c r="S329" s="148"/>
      <c r="T329" s="44" t="s">
        <v>58</v>
      </c>
      <c r="U329" s="44" t="s">
        <v>54</v>
      </c>
      <c r="V329" s="44" t="s">
        <v>79</v>
      </c>
      <c r="W329" s="49" t="s">
        <v>58</v>
      </c>
    </row>
    <row r="330" spans="2:23" ht="53.25" customHeight="1" x14ac:dyDescent="0.2">
      <c r="B330" s="43"/>
      <c r="C330" s="44"/>
      <c r="D330" s="44" t="s">
        <v>88</v>
      </c>
      <c r="E330" s="45"/>
      <c r="F330" s="45"/>
      <c r="G330" s="45" t="s">
        <v>58</v>
      </c>
      <c r="H330" s="45" t="s">
        <v>58</v>
      </c>
      <c r="I330" s="44"/>
      <c r="J330" s="47" t="s">
        <v>58</v>
      </c>
      <c r="K330" s="44"/>
      <c r="L330" s="44" t="s">
        <v>76</v>
      </c>
      <c r="M330" s="44"/>
      <c r="N330" s="48"/>
      <c r="O330" s="65" t="s">
        <v>278</v>
      </c>
      <c r="P330" s="48" t="s">
        <v>78</v>
      </c>
      <c r="Q330" s="44"/>
      <c r="R330" s="69"/>
      <c r="S330" s="148"/>
      <c r="T330" s="44" t="s">
        <v>58</v>
      </c>
      <c r="U330" s="44" t="s">
        <v>54</v>
      </c>
      <c r="V330" s="44" t="s">
        <v>91</v>
      </c>
      <c r="W330" s="71" t="s">
        <v>279</v>
      </c>
    </row>
    <row r="331" spans="2:23" x14ac:dyDescent="0.2">
      <c r="B331" s="43"/>
      <c r="C331" s="44"/>
      <c r="D331" s="44" t="s">
        <v>93</v>
      </c>
      <c r="E331" s="45"/>
      <c r="F331" s="45"/>
      <c r="G331" s="45" t="s">
        <v>58</v>
      </c>
      <c r="H331" s="45" t="s">
        <v>58</v>
      </c>
      <c r="I331" s="44"/>
      <c r="J331" s="44" t="s">
        <v>58</v>
      </c>
      <c r="K331" s="44"/>
      <c r="L331" s="44" t="s">
        <v>76</v>
      </c>
      <c r="M331" s="44"/>
      <c r="N331" s="48"/>
      <c r="O331" s="65">
        <v>0.97860000000000003</v>
      </c>
      <c r="P331" s="48" t="s">
        <v>78</v>
      </c>
      <c r="Q331" s="44"/>
      <c r="R331" s="69"/>
      <c r="S331" s="148"/>
      <c r="T331" s="44" t="s">
        <v>58</v>
      </c>
      <c r="U331" s="44" t="s">
        <v>54</v>
      </c>
      <c r="V331" s="44" t="s">
        <v>91</v>
      </c>
      <c r="W331" s="49"/>
    </row>
    <row r="332" spans="2:23" x14ac:dyDescent="0.2">
      <c r="B332" s="43"/>
      <c r="C332" s="44"/>
      <c r="D332" s="44" t="s">
        <v>95</v>
      </c>
      <c r="E332" s="45"/>
      <c r="F332" s="45"/>
      <c r="G332" s="45" t="s">
        <v>58</v>
      </c>
      <c r="H332" s="45" t="s">
        <v>58</v>
      </c>
      <c r="I332" s="44"/>
      <c r="J332" s="44" t="s">
        <v>58</v>
      </c>
      <c r="K332" s="44"/>
      <c r="L332" s="44" t="s">
        <v>76</v>
      </c>
      <c r="M332" s="44"/>
      <c r="N332" s="48"/>
      <c r="O332" s="65">
        <f>O331*2</f>
        <v>1.9572000000000001</v>
      </c>
      <c r="P332" s="48" t="s">
        <v>78</v>
      </c>
      <c r="Q332" s="44"/>
      <c r="R332" s="69"/>
      <c r="S332" s="148"/>
      <c r="T332" s="44" t="s">
        <v>58</v>
      </c>
      <c r="U332" s="44" t="s">
        <v>54</v>
      </c>
      <c r="V332" s="44" t="s">
        <v>91</v>
      </c>
      <c r="W332" s="49"/>
    </row>
    <row r="333" spans="2:23" x14ac:dyDescent="0.2">
      <c r="B333" s="43"/>
      <c r="C333" s="44"/>
      <c r="D333" s="44" t="s">
        <v>97</v>
      </c>
      <c r="E333" s="45"/>
      <c r="F333" s="45"/>
      <c r="G333" s="45" t="s">
        <v>58</v>
      </c>
      <c r="H333" s="45" t="s">
        <v>58</v>
      </c>
      <c r="I333" s="44"/>
      <c r="J333" s="44" t="s">
        <v>58</v>
      </c>
      <c r="K333" s="44"/>
      <c r="L333" s="44" t="s">
        <v>76</v>
      </c>
      <c r="M333" s="44"/>
      <c r="N333" s="48"/>
      <c r="O333" s="65">
        <v>3.9350999999999998</v>
      </c>
      <c r="P333" s="48" t="s">
        <v>78</v>
      </c>
      <c r="Q333" s="44"/>
      <c r="R333" s="69"/>
      <c r="S333" s="148"/>
      <c r="T333" s="44" t="s">
        <v>58</v>
      </c>
      <c r="U333" s="44" t="s">
        <v>54</v>
      </c>
      <c r="V333" s="44" t="s">
        <v>91</v>
      </c>
      <c r="W333" s="49"/>
    </row>
    <row r="334" spans="2:23" x14ac:dyDescent="0.2">
      <c r="B334" s="43"/>
      <c r="C334" s="44"/>
      <c r="D334" s="44" t="s">
        <v>99</v>
      </c>
      <c r="E334" s="45"/>
      <c r="F334" s="45"/>
      <c r="G334" s="45" t="s">
        <v>58</v>
      </c>
      <c r="H334" s="45" t="s">
        <v>58</v>
      </c>
      <c r="I334" s="44"/>
      <c r="J334" s="44" t="s">
        <v>58</v>
      </c>
      <c r="K334" s="44"/>
      <c r="L334" s="44" t="s">
        <v>76</v>
      </c>
      <c r="M334" s="44"/>
      <c r="N334" s="48"/>
      <c r="O334" s="65">
        <v>10.929600000000001</v>
      </c>
      <c r="P334" s="48" t="s">
        <v>78</v>
      </c>
      <c r="Q334" s="44"/>
      <c r="R334" s="69"/>
      <c r="S334" s="148"/>
      <c r="T334" s="44" t="s">
        <v>58</v>
      </c>
      <c r="U334" s="44" t="s">
        <v>54</v>
      </c>
      <c r="V334" s="44" t="s">
        <v>91</v>
      </c>
      <c r="W334" s="49"/>
    </row>
    <row r="335" spans="2:23" ht="13.5" thickBot="1" x14ac:dyDescent="0.25">
      <c r="B335" s="50"/>
      <c r="C335" s="51"/>
      <c r="D335" s="51" t="s">
        <v>100</v>
      </c>
      <c r="E335" s="52"/>
      <c r="F335" s="52"/>
      <c r="G335" s="52" t="s">
        <v>58</v>
      </c>
      <c r="H335" s="52" t="s">
        <v>58</v>
      </c>
      <c r="I335" s="51"/>
      <c r="J335" s="51" t="s">
        <v>58</v>
      </c>
      <c r="K335" s="51"/>
      <c r="L335" s="51" t="s">
        <v>76</v>
      </c>
      <c r="M335" s="51"/>
      <c r="N335" s="54"/>
      <c r="O335" s="72">
        <v>10.929600000000001</v>
      </c>
      <c r="P335" s="54" t="s">
        <v>78</v>
      </c>
      <c r="Q335" s="51"/>
      <c r="R335" s="73"/>
      <c r="S335" s="149"/>
      <c r="T335" s="51" t="s">
        <v>58</v>
      </c>
      <c r="U335" s="51" t="s">
        <v>54</v>
      </c>
      <c r="V335" s="51" t="s">
        <v>91</v>
      </c>
      <c r="W335" s="55"/>
    </row>
    <row r="336" spans="2:23" ht="15" x14ac:dyDescent="0.2">
      <c r="B336" s="8"/>
      <c r="C336" s="78"/>
      <c r="D336" s="8"/>
      <c r="E336" s="8"/>
      <c r="F336" s="8"/>
      <c r="G336" s="8"/>
      <c r="H336" s="8"/>
      <c r="I336" s="8"/>
      <c r="J336" s="8"/>
    </row>
    <row r="337" spans="2:10" ht="15" x14ac:dyDescent="0.2">
      <c r="B337" s="8"/>
      <c r="C337" s="78"/>
      <c r="D337" s="8"/>
      <c r="E337" s="8"/>
      <c r="F337" s="8"/>
      <c r="G337" s="8"/>
      <c r="H337" s="8"/>
      <c r="I337" s="8"/>
      <c r="J337" s="8"/>
    </row>
    <row r="338" spans="2:10" ht="15.75" x14ac:dyDescent="0.25">
      <c r="B338" s="118"/>
      <c r="C338" s="78"/>
      <c r="D338" s="8"/>
      <c r="E338" s="8"/>
      <c r="F338" s="8"/>
      <c r="G338" s="8"/>
      <c r="H338" s="8"/>
      <c r="I338" s="8"/>
      <c r="J338" s="8"/>
    </row>
    <row r="339" spans="2:10" ht="15.75" x14ac:dyDescent="0.25">
      <c r="B339" s="118" t="s">
        <v>281</v>
      </c>
      <c r="C339" s="78"/>
      <c r="D339" s="8"/>
      <c r="E339" s="8"/>
      <c r="F339" s="8"/>
      <c r="G339" s="8"/>
      <c r="H339" s="8"/>
      <c r="I339" s="8"/>
      <c r="J339" s="8"/>
    </row>
    <row r="340" spans="2:10" ht="15" x14ac:dyDescent="0.2">
      <c r="B340" s="8"/>
      <c r="C340" s="78"/>
      <c r="D340" s="8"/>
      <c r="E340" s="8"/>
      <c r="F340" s="8"/>
      <c r="G340" s="8"/>
      <c r="H340" s="8"/>
      <c r="I340" s="8"/>
      <c r="J340" s="8"/>
    </row>
    <row r="341" spans="2:10" ht="15.75" x14ac:dyDescent="0.25">
      <c r="B341" s="118" t="s">
        <v>282</v>
      </c>
      <c r="C341" s="78"/>
      <c r="D341" s="8"/>
      <c r="E341" s="8"/>
      <c r="F341" s="8"/>
      <c r="G341" s="8"/>
      <c r="H341" s="8"/>
      <c r="I341" s="8"/>
      <c r="J341" s="8"/>
    </row>
    <row r="342" spans="2:10" ht="15" x14ac:dyDescent="0.2">
      <c r="B342" s="8"/>
      <c r="C342" s="78"/>
      <c r="D342" s="8"/>
      <c r="E342" s="8"/>
      <c r="F342" s="8"/>
      <c r="G342" s="8"/>
      <c r="H342" s="8"/>
      <c r="I342" s="8"/>
      <c r="J342" s="8"/>
    </row>
    <row r="343" spans="2:10" ht="15.75" x14ac:dyDescent="0.25">
      <c r="B343" s="118" t="s">
        <v>283</v>
      </c>
      <c r="C343" s="78"/>
      <c r="D343" s="8"/>
      <c r="E343" s="8"/>
      <c r="F343" s="8"/>
      <c r="G343" s="8"/>
      <c r="H343" s="8"/>
      <c r="I343" s="8"/>
      <c r="J343" s="8"/>
    </row>
    <row r="344" spans="2:10" ht="15" x14ac:dyDescent="0.2">
      <c r="B344" s="8"/>
      <c r="C344" s="78"/>
      <c r="D344" s="8"/>
      <c r="E344" s="8"/>
      <c r="F344" s="8"/>
      <c r="G344" s="8"/>
      <c r="H344" s="8"/>
      <c r="I344" s="8"/>
      <c r="J344" s="8"/>
    </row>
    <row r="345" spans="2:10" ht="15" x14ac:dyDescent="0.2">
      <c r="B345" s="8"/>
      <c r="C345" s="78"/>
      <c r="D345" s="8"/>
      <c r="E345" s="8"/>
      <c r="F345" s="8"/>
      <c r="G345" s="8"/>
      <c r="H345" s="8"/>
      <c r="I345" s="8"/>
      <c r="J345" s="8"/>
    </row>
    <row r="346" spans="2:10" ht="15" x14ac:dyDescent="0.2">
      <c r="B346" s="8"/>
      <c r="C346" s="78"/>
      <c r="D346" s="8"/>
      <c r="E346" s="8"/>
      <c r="F346" s="8"/>
      <c r="G346" s="8"/>
      <c r="H346" s="8"/>
      <c r="I346" s="8"/>
      <c r="J346" s="8"/>
    </row>
    <row r="347" spans="2:10" ht="15" x14ac:dyDescent="0.2">
      <c r="B347" s="8"/>
      <c r="C347" s="78"/>
      <c r="D347" s="8"/>
      <c r="E347" s="8"/>
      <c r="F347" s="8"/>
      <c r="G347" s="8"/>
      <c r="H347" s="8"/>
      <c r="I347" s="8"/>
      <c r="J347" s="8"/>
    </row>
    <row r="348" spans="2:10" ht="15" x14ac:dyDescent="0.2">
      <c r="B348" s="8"/>
      <c r="C348" s="78"/>
      <c r="D348" s="8"/>
      <c r="E348" s="8"/>
      <c r="F348" s="8"/>
      <c r="G348" s="8"/>
      <c r="H348" s="8"/>
      <c r="I348" s="8"/>
      <c r="J348" s="8"/>
    </row>
    <row r="349" spans="2:10" ht="15" x14ac:dyDescent="0.2">
      <c r="B349" s="8"/>
      <c r="C349" s="78"/>
      <c r="D349" s="8"/>
      <c r="E349" s="8"/>
      <c r="F349" s="8"/>
      <c r="G349" s="8"/>
      <c r="H349" s="8"/>
      <c r="I349" s="8"/>
      <c r="J349" s="8"/>
    </row>
    <row r="350" spans="2:10" ht="15" x14ac:dyDescent="0.2">
      <c r="B350" s="8"/>
      <c r="C350" s="78"/>
      <c r="D350" s="8"/>
      <c r="E350" s="8"/>
      <c r="F350" s="8"/>
      <c r="G350" s="8"/>
      <c r="H350" s="8"/>
      <c r="I350" s="8"/>
      <c r="J350" s="8"/>
    </row>
    <row r="351" spans="2:10" ht="15" x14ac:dyDescent="0.2">
      <c r="B351" s="8"/>
      <c r="C351" s="78"/>
      <c r="D351" s="8"/>
      <c r="E351" s="8"/>
      <c r="F351" s="8"/>
      <c r="G351" s="8"/>
      <c r="H351" s="8"/>
      <c r="I351" s="8"/>
      <c r="J351" s="8"/>
    </row>
    <row r="352" spans="2:10" ht="15" x14ac:dyDescent="0.2">
      <c r="B352" s="8"/>
      <c r="C352" s="78"/>
      <c r="D352" s="8"/>
      <c r="E352" s="8"/>
      <c r="F352" s="8"/>
      <c r="G352" s="8"/>
      <c r="H352" s="8"/>
      <c r="I352" s="8"/>
      <c r="J352" s="8"/>
    </row>
    <row r="353" spans="2:10" ht="15" x14ac:dyDescent="0.2">
      <c r="B353" s="8"/>
      <c r="C353" s="78"/>
      <c r="D353" s="8"/>
      <c r="E353" s="8"/>
      <c r="F353" s="8"/>
      <c r="G353" s="8"/>
      <c r="H353" s="8"/>
      <c r="I353" s="8"/>
      <c r="J353" s="8"/>
    </row>
    <row r="354" spans="2:10" ht="15" x14ac:dyDescent="0.2">
      <c r="B354" s="8"/>
      <c r="C354" s="78"/>
      <c r="D354" s="8"/>
      <c r="E354" s="8"/>
      <c r="F354" s="8"/>
      <c r="G354" s="8"/>
      <c r="H354" s="8"/>
      <c r="I354" s="8"/>
      <c r="J354" s="8"/>
    </row>
    <row r="355" spans="2:10" ht="15" x14ac:dyDescent="0.2">
      <c r="B355" s="8"/>
      <c r="C355" s="78"/>
      <c r="D355" s="8"/>
      <c r="E355" s="8"/>
      <c r="F355" s="8"/>
      <c r="G355" s="8"/>
      <c r="H355" s="8"/>
      <c r="I355" s="8"/>
      <c r="J355" s="8"/>
    </row>
    <row r="356" spans="2:10" ht="15" x14ac:dyDescent="0.2">
      <c r="B356" s="8"/>
      <c r="C356" s="78"/>
      <c r="D356" s="8"/>
      <c r="E356" s="8"/>
      <c r="F356" s="8"/>
      <c r="G356" s="8"/>
      <c r="H356" s="8"/>
      <c r="I356" s="8"/>
      <c r="J356" s="8"/>
    </row>
    <row r="357" spans="2:10" ht="15" x14ac:dyDescent="0.2">
      <c r="B357" s="8"/>
      <c r="C357" s="78"/>
      <c r="D357" s="8"/>
      <c r="E357" s="8"/>
      <c r="F357" s="8"/>
      <c r="G357" s="8"/>
      <c r="H357" s="8"/>
      <c r="I357" s="8"/>
      <c r="J357" s="8"/>
    </row>
    <row r="358" spans="2:10" ht="15" x14ac:dyDescent="0.2">
      <c r="B358" s="8"/>
      <c r="C358" s="78"/>
      <c r="D358" s="8"/>
      <c r="E358" s="8"/>
      <c r="F358" s="8"/>
      <c r="G358" s="8"/>
      <c r="H358" s="8"/>
      <c r="I358" s="8"/>
      <c r="J358" s="8"/>
    </row>
    <row r="359" spans="2:10" ht="15" x14ac:dyDescent="0.2">
      <c r="B359" s="8"/>
      <c r="C359" s="78"/>
      <c r="D359" s="8"/>
      <c r="E359" s="8"/>
      <c r="F359" s="8"/>
      <c r="G359" s="8"/>
      <c r="H359" s="8"/>
      <c r="I359" s="8"/>
      <c r="J359" s="8"/>
    </row>
    <row r="360" spans="2:10" ht="15" x14ac:dyDescent="0.2">
      <c r="B360" s="8"/>
      <c r="C360" s="78"/>
      <c r="D360" s="8"/>
      <c r="E360" s="8"/>
      <c r="F360" s="8"/>
      <c r="G360" s="8"/>
      <c r="H360" s="8"/>
      <c r="I360" s="8"/>
      <c r="J360" s="8"/>
    </row>
    <row r="361" spans="2:10" ht="15" x14ac:dyDescent="0.2">
      <c r="B361" s="8"/>
      <c r="C361" s="78"/>
      <c r="D361" s="8"/>
      <c r="E361" s="8"/>
      <c r="F361" s="8"/>
      <c r="G361" s="8"/>
      <c r="H361" s="8"/>
      <c r="I361" s="8"/>
      <c r="J361" s="8"/>
    </row>
    <row r="362" spans="2:10" ht="15" x14ac:dyDescent="0.2">
      <c r="B362" s="8"/>
      <c r="C362" s="78"/>
      <c r="D362" s="8"/>
      <c r="E362" s="8"/>
      <c r="F362" s="8"/>
      <c r="G362" s="8"/>
      <c r="H362" s="8"/>
      <c r="I362" s="8"/>
      <c r="J362" s="8"/>
    </row>
    <row r="363" spans="2:10" ht="15" x14ac:dyDescent="0.2">
      <c r="B363" s="8"/>
      <c r="C363" s="78"/>
      <c r="D363" s="8"/>
      <c r="E363" s="8"/>
      <c r="F363" s="8"/>
      <c r="G363" s="8"/>
      <c r="H363" s="8"/>
      <c r="I363" s="8"/>
      <c r="J363" s="8"/>
    </row>
    <row r="364" spans="2:10" ht="15" x14ac:dyDescent="0.2">
      <c r="B364" s="8"/>
      <c r="C364" s="78"/>
      <c r="D364" s="8"/>
      <c r="E364" s="8"/>
      <c r="F364" s="8"/>
      <c r="G364" s="8"/>
      <c r="H364" s="8"/>
      <c r="I364" s="8"/>
      <c r="J364" s="8"/>
    </row>
    <row r="365" spans="2:10" ht="15" x14ac:dyDescent="0.2">
      <c r="B365" s="8"/>
      <c r="C365" s="78"/>
      <c r="D365" s="8"/>
      <c r="E365" s="8"/>
      <c r="F365" s="8"/>
      <c r="G365" s="8"/>
      <c r="H365" s="8"/>
      <c r="I365" s="8"/>
      <c r="J365" s="8"/>
    </row>
    <row r="366" spans="2:10" ht="15" x14ac:dyDescent="0.2">
      <c r="B366" s="8"/>
      <c r="C366" s="78"/>
      <c r="D366" s="8"/>
      <c r="E366" s="8"/>
      <c r="F366" s="8"/>
      <c r="G366" s="8"/>
      <c r="H366" s="8"/>
      <c r="I366" s="8"/>
      <c r="J366" s="8"/>
    </row>
    <row r="367" spans="2:10" ht="15" x14ac:dyDescent="0.2">
      <c r="B367" s="8"/>
      <c r="C367" s="8"/>
      <c r="D367" s="8"/>
      <c r="E367" s="8"/>
      <c r="F367" s="8"/>
      <c r="G367" s="8"/>
      <c r="H367" s="8"/>
      <c r="I367" s="8"/>
      <c r="J367" s="8"/>
    </row>
    <row r="368" spans="2:10" ht="15" x14ac:dyDescent="0.2">
      <c r="B368" s="8"/>
      <c r="C368" s="8"/>
      <c r="D368" s="8"/>
      <c r="E368" s="8"/>
      <c r="F368" s="8"/>
      <c r="G368" s="8"/>
      <c r="H368" s="8"/>
      <c r="I368" s="8"/>
      <c r="J368" s="8"/>
    </row>
    <row r="369" spans="2:10" ht="15" x14ac:dyDescent="0.2">
      <c r="B369" s="8"/>
      <c r="C369" s="8"/>
      <c r="D369" s="8"/>
      <c r="E369" s="8"/>
      <c r="F369" s="8"/>
      <c r="G369" s="8"/>
      <c r="H369" s="8"/>
      <c r="I369" s="8"/>
      <c r="J369" s="8"/>
    </row>
    <row r="370" spans="2:10" ht="15" x14ac:dyDescent="0.2">
      <c r="B370" s="8"/>
      <c r="C370" s="8"/>
      <c r="D370" s="8"/>
      <c r="E370" s="8"/>
      <c r="F370" s="8"/>
      <c r="G370" s="8"/>
      <c r="H370" s="8"/>
      <c r="I370" s="8"/>
      <c r="J370" s="8"/>
    </row>
    <row r="371" spans="2:10" ht="15" x14ac:dyDescent="0.2">
      <c r="D371" s="8"/>
      <c r="E371" s="8"/>
      <c r="F371" s="8"/>
      <c r="G371" s="8"/>
      <c r="H371" s="8"/>
      <c r="I371" s="8"/>
      <c r="J371" s="8"/>
    </row>
  </sheetData>
  <sheetProtection formatCells="0" formatColumns="0" formatRows="0"/>
  <mergeCells count="48">
    <mergeCell ref="R319:R325"/>
    <mergeCell ref="S326:S335"/>
    <mergeCell ref="R277:R292"/>
    <mergeCell ref="S293:S302"/>
    <mergeCell ref="R303:R308"/>
    <mergeCell ref="S309:S318"/>
    <mergeCell ref="S221:S238"/>
    <mergeCell ref="R239:R243"/>
    <mergeCell ref="S244:S255"/>
    <mergeCell ref="R256:R263"/>
    <mergeCell ref="S264:S276"/>
    <mergeCell ref="R194:R200"/>
    <mergeCell ref="S201:S206"/>
    <mergeCell ref="S207:S209"/>
    <mergeCell ref="S210:S212"/>
    <mergeCell ref="R213:R220"/>
    <mergeCell ref="R139:R144"/>
    <mergeCell ref="S145:S156"/>
    <mergeCell ref="S166:S177"/>
    <mergeCell ref="R178:R183"/>
    <mergeCell ref="S184:S193"/>
    <mergeCell ref="R100:R106"/>
    <mergeCell ref="S107:S118"/>
    <mergeCell ref="R119:R124"/>
    <mergeCell ref="R127:R132"/>
    <mergeCell ref="R133:R138"/>
    <mergeCell ref="R52:R59"/>
    <mergeCell ref="R61:R62"/>
    <mergeCell ref="R63:R82"/>
    <mergeCell ref="S84:S99"/>
    <mergeCell ref="R14:R23"/>
    <mergeCell ref="S24:S35"/>
    <mergeCell ref="R36:R41"/>
    <mergeCell ref="S42:S51"/>
    <mergeCell ref="U11:V11"/>
    <mergeCell ref="B10:D10"/>
    <mergeCell ref="E10:I10"/>
    <mergeCell ref="L10:T10"/>
    <mergeCell ref="J11:K11"/>
    <mergeCell ref="B11:D11"/>
    <mergeCell ref="E11:I11"/>
    <mergeCell ref="L11:T11"/>
    <mergeCell ref="W12:W13"/>
    <mergeCell ref="J12:J13"/>
    <mergeCell ref="K12:K13"/>
    <mergeCell ref="L12:L13"/>
    <mergeCell ref="U12:U13"/>
    <mergeCell ref="V12:V13"/>
  </mergeCells>
  <phoneticPr fontId="10" type="noConversion"/>
  <dataValidations count="7">
    <dataValidation type="list" allowBlank="1" showInputMessage="1" showErrorMessage="1" sqref="WVJ983332:WVJ983351 L65828:L65847 IX65828:IX65847 ST65828:ST65847 ACP65828:ACP65847 AML65828:AML65847 AWH65828:AWH65847 BGD65828:BGD65847 BPZ65828:BPZ65847 BZV65828:BZV65847 CJR65828:CJR65847 CTN65828:CTN65847 DDJ65828:DDJ65847 DNF65828:DNF65847 DXB65828:DXB65847 EGX65828:EGX65847 EQT65828:EQT65847 FAP65828:FAP65847 FKL65828:FKL65847 FUH65828:FUH65847 GED65828:GED65847 GNZ65828:GNZ65847 GXV65828:GXV65847 HHR65828:HHR65847 HRN65828:HRN65847 IBJ65828:IBJ65847 ILF65828:ILF65847 IVB65828:IVB65847 JEX65828:JEX65847 JOT65828:JOT65847 JYP65828:JYP65847 KIL65828:KIL65847 KSH65828:KSH65847 LCD65828:LCD65847 LLZ65828:LLZ65847 LVV65828:LVV65847 MFR65828:MFR65847 MPN65828:MPN65847 MZJ65828:MZJ65847 NJF65828:NJF65847 NTB65828:NTB65847 OCX65828:OCX65847 OMT65828:OMT65847 OWP65828:OWP65847 PGL65828:PGL65847 PQH65828:PQH65847 QAD65828:QAD65847 QJZ65828:QJZ65847 QTV65828:QTV65847 RDR65828:RDR65847 RNN65828:RNN65847 RXJ65828:RXJ65847 SHF65828:SHF65847 SRB65828:SRB65847 TAX65828:TAX65847 TKT65828:TKT65847 TUP65828:TUP65847 UEL65828:UEL65847 UOH65828:UOH65847 UYD65828:UYD65847 VHZ65828:VHZ65847 VRV65828:VRV65847 WBR65828:WBR65847 WLN65828:WLN65847 WVJ65828:WVJ65847 L131364:L131383 IX131364:IX131383 ST131364:ST131383 ACP131364:ACP131383 AML131364:AML131383 AWH131364:AWH131383 BGD131364:BGD131383 BPZ131364:BPZ131383 BZV131364:BZV131383 CJR131364:CJR131383 CTN131364:CTN131383 DDJ131364:DDJ131383 DNF131364:DNF131383 DXB131364:DXB131383 EGX131364:EGX131383 EQT131364:EQT131383 FAP131364:FAP131383 FKL131364:FKL131383 FUH131364:FUH131383 GED131364:GED131383 GNZ131364:GNZ131383 GXV131364:GXV131383 HHR131364:HHR131383 HRN131364:HRN131383 IBJ131364:IBJ131383 ILF131364:ILF131383 IVB131364:IVB131383 JEX131364:JEX131383 JOT131364:JOT131383 JYP131364:JYP131383 KIL131364:KIL131383 KSH131364:KSH131383 LCD131364:LCD131383 LLZ131364:LLZ131383 LVV131364:LVV131383 MFR131364:MFR131383 MPN131364:MPN131383 MZJ131364:MZJ131383 NJF131364:NJF131383 NTB131364:NTB131383 OCX131364:OCX131383 OMT131364:OMT131383 OWP131364:OWP131383 PGL131364:PGL131383 PQH131364:PQH131383 QAD131364:QAD131383 QJZ131364:QJZ131383 QTV131364:QTV131383 RDR131364:RDR131383 RNN131364:RNN131383 RXJ131364:RXJ131383 SHF131364:SHF131383 SRB131364:SRB131383 TAX131364:TAX131383 TKT131364:TKT131383 TUP131364:TUP131383 UEL131364:UEL131383 UOH131364:UOH131383 UYD131364:UYD131383 VHZ131364:VHZ131383 VRV131364:VRV131383 WBR131364:WBR131383 WLN131364:WLN131383 WVJ131364:WVJ131383 L196900:L196919 IX196900:IX196919 ST196900:ST196919 ACP196900:ACP196919 AML196900:AML196919 AWH196900:AWH196919 BGD196900:BGD196919 BPZ196900:BPZ196919 BZV196900:BZV196919 CJR196900:CJR196919 CTN196900:CTN196919 DDJ196900:DDJ196919 DNF196900:DNF196919 DXB196900:DXB196919 EGX196900:EGX196919 EQT196900:EQT196919 FAP196900:FAP196919 FKL196900:FKL196919 FUH196900:FUH196919 GED196900:GED196919 GNZ196900:GNZ196919 GXV196900:GXV196919 HHR196900:HHR196919 HRN196900:HRN196919 IBJ196900:IBJ196919 ILF196900:ILF196919 IVB196900:IVB196919 JEX196900:JEX196919 JOT196900:JOT196919 JYP196900:JYP196919 KIL196900:KIL196919 KSH196900:KSH196919 LCD196900:LCD196919 LLZ196900:LLZ196919 LVV196900:LVV196919 MFR196900:MFR196919 MPN196900:MPN196919 MZJ196900:MZJ196919 NJF196900:NJF196919 NTB196900:NTB196919 OCX196900:OCX196919 OMT196900:OMT196919 OWP196900:OWP196919 PGL196900:PGL196919 PQH196900:PQH196919 QAD196900:QAD196919 QJZ196900:QJZ196919 QTV196900:QTV196919 RDR196900:RDR196919 RNN196900:RNN196919 RXJ196900:RXJ196919 SHF196900:SHF196919 SRB196900:SRB196919 TAX196900:TAX196919 TKT196900:TKT196919 TUP196900:TUP196919 UEL196900:UEL196919 UOH196900:UOH196919 UYD196900:UYD196919 VHZ196900:VHZ196919 VRV196900:VRV196919 WBR196900:WBR196919 WLN196900:WLN196919 WVJ196900:WVJ196919 L262436:L262455 IX262436:IX262455 ST262436:ST262455 ACP262436:ACP262455 AML262436:AML262455 AWH262436:AWH262455 BGD262436:BGD262455 BPZ262436:BPZ262455 BZV262436:BZV262455 CJR262436:CJR262455 CTN262436:CTN262455 DDJ262436:DDJ262455 DNF262436:DNF262455 DXB262436:DXB262455 EGX262436:EGX262455 EQT262436:EQT262455 FAP262436:FAP262455 FKL262436:FKL262455 FUH262436:FUH262455 GED262436:GED262455 GNZ262436:GNZ262455 GXV262436:GXV262455 HHR262436:HHR262455 HRN262436:HRN262455 IBJ262436:IBJ262455 ILF262436:ILF262455 IVB262436:IVB262455 JEX262436:JEX262455 JOT262436:JOT262455 JYP262436:JYP262455 KIL262436:KIL262455 KSH262436:KSH262455 LCD262436:LCD262455 LLZ262436:LLZ262455 LVV262436:LVV262455 MFR262436:MFR262455 MPN262436:MPN262455 MZJ262436:MZJ262455 NJF262436:NJF262455 NTB262436:NTB262455 OCX262436:OCX262455 OMT262436:OMT262455 OWP262436:OWP262455 PGL262436:PGL262455 PQH262436:PQH262455 QAD262436:QAD262455 QJZ262436:QJZ262455 QTV262436:QTV262455 RDR262436:RDR262455 RNN262436:RNN262455 RXJ262436:RXJ262455 SHF262436:SHF262455 SRB262436:SRB262455 TAX262436:TAX262455 TKT262436:TKT262455 TUP262436:TUP262455 UEL262436:UEL262455 UOH262436:UOH262455 UYD262436:UYD262455 VHZ262436:VHZ262455 VRV262436:VRV262455 WBR262436:WBR262455 WLN262436:WLN262455 WVJ262436:WVJ262455 L327972:L327991 IX327972:IX327991 ST327972:ST327991 ACP327972:ACP327991 AML327972:AML327991 AWH327972:AWH327991 BGD327972:BGD327991 BPZ327972:BPZ327991 BZV327972:BZV327991 CJR327972:CJR327991 CTN327972:CTN327991 DDJ327972:DDJ327991 DNF327972:DNF327991 DXB327972:DXB327991 EGX327972:EGX327991 EQT327972:EQT327991 FAP327972:FAP327991 FKL327972:FKL327991 FUH327972:FUH327991 GED327972:GED327991 GNZ327972:GNZ327991 GXV327972:GXV327991 HHR327972:HHR327991 HRN327972:HRN327991 IBJ327972:IBJ327991 ILF327972:ILF327991 IVB327972:IVB327991 JEX327972:JEX327991 JOT327972:JOT327991 JYP327972:JYP327991 KIL327972:KIL327991 KSH327972:KSH327991 LCD327972:LCD327991 LLZ327972:LLZ327991 LVV327972:LVV327991 MFR327972:MFR327991 MPN327972:MPN327991 MZJ327972:MZJ327991 NJF327972:NJF327991 NTB327972:NTB327991 OCX327972:OCX327991 OMT327972:OMT327991 OWP327972:OWP327991 PGL327972:PGL327991 PQH327972:PQH327991 QAD327972:QAD327991 QJZ327972:QJZ327991 QTV327972:QTV327991 RDR327972:RDR327991 RNN327972:RNN327991 RXJ327972:RXJ327991 SHF327972:SHF327991 SRB327972:SRB327991 TAX327972:TAX327991 TKT327972:TKT327991 TUP327972:TUP327991 UEL327972:UEL327991 UOH327972:UOH327991 UYD327972:UYD327991 VHZ327972:VHZ327991 VRV327972:VRV327991 WBR327972:WBR327991 WLN327972:WLN327991 WVJ327972:WVJ327991 L393508:L393527 IX393508:IX393527 ST393508:ST393527 ACP393508:ACP393527 AML393508:AML393527 AWH393508:AWH393527 BGD393508:BGD393527 BPZ393508:BPZ393527 BZV393508:BZV393527 CJR393508:CJR393527 CTN393508:CTN393527 DDJ393508:DDJ393527 DNF393508:DNF393527 DXB393508:DXB393527 EGX393508:EGX393527 EQT393508:EQT393527 FAP393508:FAP393527 FKL393508:FKL393527 FUH393508:FUH393527 GED393508:GED393527 GNZ393508:GNZ393527 GXV393508:GXV393527 HHR393508:HHR393527 HRN393508:HRN393527 IBJ393508:IBJ393527 ILF393508:ILF393527 IVB393508:IVB393527 JEX393508:JEX393527 JOT393508:JOT393527 JYP393508:JYP393527 KIL393508:KIL393527 KSH393508:KSH393527 LCD393508:LCD393527 LLZ393508:LLZ393527 LVV393508:LVV393527 MFR393508:MFR393527 MPN393508:MPN393527 MZJ393508:MZJ393527 NJF393508:NJF393527 NTB393508:NTB393527 OCX393508:OCX393527 OMT393508:OMT393527 OWP393508:OWP393527 PGL393508:PGL393527 PQH393508:PQH393527 QAD393508:QAD393527 QJZ393508:QJZ393527 QTV393508:QTV393527 RDR393508:RDR393527 RNN393508:RNN393527 RXJ393508:RXJ393527 SHF393508:SHF393527 SRB393508:SRB393527 TAX393508:TAX393527 TKT393508:TKT393527 TUP393508:TUP393527 UEL393508:UEL393527 UOH393508:UOH393527 UYD393508:UYD393527 VHZ393508:VHZ393527 VRV393508:VRV393527 WBR393508:WBR393527 WLN393508:WLN393527 WVJ393508:WVJ393527 L459044:L459063 IX459044:IX459063 ST459044:ST459063 ACP459044:ACP459063 AML459044:AML459063 AWH459044:AWH459063 BGD459044:BGD459063 BPZ459044:BPZ459063 BZV459044:BZV459063 CJR459044:CJR459063 CTN459044:CTN459063 DDJ459044:DDJ459063 DNF459044:DNF459063 DXB459044:DXB459063 EGX459044:EGX459063 EQT459044:EQT459063 FAP459044:FAP459063 FKL459044:FKL459063 FUH459044:FUH459063 GED459044:GED459063 GNZ459044:GNZ459063 GXV459044:GXV459063 HHR459044:HHR459063 HRN459044:HRN459063 IBJ459044:IBJ459063 ILF459044:ILF459063 IVB459044:IVB459063 JEX459044:JEX459063 JOT459044:JOT459063 JYP459044:JYP459063 KIL459044:KIL459063 KSH459044:KSH459063 LCD459044:LCD459063 LLZ459044:LLZ459063 LVV459044:LVV459063 MFR459044:MFR459063 MPN459044:MPN459063 MZJ459044:MZJ459063 NJF459044:NJF459063 NTB459044:NTB459063 OCX459044:OCX459063 OMT459044:OMT459063 OWP459044:OWP459063 PGL459044:PGL459063 PQH459044:PQH459063 QAD459044:QAD459063 QJZ459044:QJZ459063 QTV459044:QTV459063 RDR459044:RDR459063 RNN459044:RNN459063 RXJ459044:RXJ459063 SHF459044:SHF459063 SRB459044:SRB459063 TAX459044:TAX459063 TKT459044:TKT459063 TUP459044:TUP459063 UEL459044:UEL459063 UOH459044:UOH459063 UYD459044:UYD459063 VHZ459044:VHZ459063 VRV459044:VRV459063 WBR459044:WBR459063 WLN459044:WLN459063 WVJ459044:WVJ459063 L524580:L524599 IX524580:IX524599 ST524580:ST524599 ACP524580:ACP524599 AML524580:AML524599 AWH524580:AWH524599 BGD524580:BGD524599 BPZ524580:BPZ524599 BZV524580:BZV524599 CJR524580:CJR524599 CTN524580:CTN524599 DDJ524580:DDJ524599 DNF524580:DNF524599 DXB524580:DXB524599 EGX524580:EGX524599 EQT524580:EQT524599 FAP524580:FAP524599 FKL524580:FKL524599 FUH524580:FUH524599 GED524580:GED524599 GNZ524580:GNZ524599 GXV524580:GXV524599 HHR524580:HHR524599 HRN524580:HRN524599 IBJ524580:IBJ524599 ILF524580:ILF524599 IVB524580:IVB524599 JEX524580:JEX524599 JOT524580:JOT524599 JYP524580:JYP524599 KIL524580:KIL524599 KSH524580:KSH524599 LCD524580:LCD524599 LLZ524580:LLZ524599 LVV524580:LVV524599 MFR524580:MFR524599 MPN524580:MPN524599 MZJ524580:MZJ524599 NJF524580:NJF524599 NTB524580:NTB524599 OCX524580:OCX524599 OMT524580:OMT524599 OWP524580:OWP524599 PGL524580:PGL524599 PQH524580:PQH524599 QAD524580:QAD524599 QJZ524580:QJZ524599 QTV524580:QTV524599 RDR524580:RDR524599 RNN524580:RNN524599 RXJ524580:RXJ524599 SHF524580:SHF524599 SRB524580:SRB524599 TAX524580:TAX524599 TKT524580:TKT524599 TUP524580:TUP524599 UEL524580:UEL524599 UOH524580:UOH524599 UYD524580:UYD524599 VHZ524580:VHZ524599 VRV524580:VRV524599 WBR524580:WBR524599 WLN524580:WLN524599 WVJ524580:WVJ524599 L590116:L590135 IX590116:IX590135 ST590116:ST590135 ACP590116:ACP590135 AML590116:AML590135 AWH590116:AWH590135 BGD590116:BGD590135 BPZ590116:BPZ590135 BZV590116:BZV590135 CJR590116:CJR590135 CTN590116:CTN590135 DDJ590116:DDJ590135 DNF590116:DNF590135 DXB590116:DXB590135 EGX590116:EGX590135 EQT590116:EQT590135 FAP590116:FAP590135 FKL590116:FKL590135 FUH590116:FUH590135 GED590116:GED590135 GNZ590116:GNZ590135 GXV590116:GXV590135 HHR590116:HHR590135 HRN590116:HRN590135 IBJ590116:IBJ590135 ILF590116:ILF590135 IVB590116:IVB590135 JEX590116:JEX590135 JOT590116:JOT590135 JYP590116:JYP590135 KIL590116:KIL590135 KSH590116:KSH590135 LCD590116:LCD590135 LLZ590116:LLZ590135 LVV590116:LVV590135 MFR590116:MFR590135 MPN590116:MPN590135 MZJ590116:MZJ590135 NJF590116:NJF590135 NTB590116:NTB590135 OCX590116:OCX590135 OMT590116:OMT590135 OWP590116:OWP590135 PGL590116:PGL590135 PQH590116:PQH590135 QAD590116:QAD590135 QJZ590116:QJZ590135 QTV590116:QTV590135 RDR590116:RDR590135 RNN590116:RNN590135 RXJ590116:RXJ590135 SHF590116:SHF590135 SRB590116:SRB590135 TAX590116:TAX590135 TKT590116:TKT590135 TUP590116:TUP590135 UEL590116:UEL590135 UOH590116:UOH590135 UYD590116:UYD590135 VHZ590116:VHZ590135 VRV590116:VRV590135 WBR590116:WBR590135 WLN590116:WLN590135 WVJ590116:WVJ590135 L655652:L655671 IX655652:IX655671 ST655652:ST655671 ACP655652:ACP655671 AML655652:AML655671 AWH655652:AWH655671 BGD655652:BGD655671 BPZ655652:BPZ655671 BZV655652:BZV655671 CJR655652:CJR655671 CTN655652:CTN655671 DDJ655652:DDJ655671 DNF655652:DNF655671 DXB655652:DXB655671 EGX655652:EGX655671 EQT655652:EQT655671 FAP655652:FAP655671 FKL655652:FKL655671 FUH655652:FUH655671 GED655652:GED655671 GNZ655652:GNZ655671 GXV655652:GXV655671 HHR655652:HHR655671 HRN655652:HRN655671 IBJ655652:IBJ655671 ILF655652:ILF655671 IVB655652:IVB655671 JEX655652:JEX655671 JOT655652:JOT655671 JYP655652:JYP655671 KIL655652:KIL655671 KSH655652:KSH655671 LCD655652:LCD655671 LLZ655652:LLZ655671 LVV655652:LVV655671 MFR655652:MFR655671 MPN655652:MPN655671 MZJ655652:MZJ655671 NJF655652:NJF655671 NTB655652:NTB655671 OCX655652:OCX655671 OMT655652:OMT655671 OWP655652:OWP655671 PGL655652:PGL655671 PQH655652:PQH655671 QAD655652:QAD655671 QJZ655652:QJZ655671 QTV655652:QTV655671 RDR655652:RDR655671 RNN655652:RNN655671 RXJ655652:RXJ655671 SHF655652:SHF655671 SRB655652:SRB655671 TAX655652:TAX655671 TKT655652:TKT655671 TUP655652:TUP655671 UEL655652:UEL655671 UOH655652:UOH655671 UYD655652:UYD655671 VHZ655652:VHZ655671 VRV655652:VRV655671 WBR655652:WBR655671 WLN655652:WLN655671 WVJ655652:WVJ655671 L721188:L721207 IX721188:IX721207 ST721188:ST721207 ACP721188:ACP721207 AML721188:AML721207 AWH721188:AWH721207 BGD721188:BGD721207 BPZ721188:BPZ721207 BZV721188:BZV721207 CJR721188:CJR721207 CTN721188:CTN721207 DDJ721188:DDJ721207 DNF721188:DNF721207 DXB721188:DXB721207 EGX721188:EGX721207 EQT721188:EQT721207 FAP721188:FAP721207 FKL721188:FKL721207 FUH721188:FUH721207 GED721188:GED721207 GNZ721188:GNZ721207 GXV721188:GXV721207 HHR721188:HHR721207 HRN721188:HRN721207 IBJ721188:IBJ721207 ILF721188:ILF721207 IVB721188:IVB721207 JEX721188:JEX721207 JOT721188:JOT721207 JYP721188:JYP721207 KIL721188:KIL721207 KSH721188:KSH721207 LCD721188:LCD721207 LLZ721188:LLZ721207 LVV721188:LVV721207 MFR721188:MFR721207 MPN721188:MPN721207 MZJ721188:MZJ721207 NJF721188:NJF721207 NTB721188:NTB721207 OCX721188:OCX721207 OMT721188:OMT721207 OWP721188:OWP721207 PGL721188:PGL721207 PQH721188:PQH721207 QAD721188:QAD721207 QJZ721188:QJZ721207 QTV721188:QTV721207 RDR721188:RDR721207 RNN721188:RNN721207 RXJ721188:RXJ721207 SHF721188:SHF721207 SRB721188:SRB721207 TAX721188:TAX721207 TKT721188:TKT721207 TUP721188:TUP721207 UEL721188:UEL721207 UOH721188:UOH721207 UYD721188:UYD721207 VHZ721188:VHZ721207 VRV721188:VRV721207 WBR721188:WBR721207 WLN721188:WLN721207 WVJ721188:WVJ721207 L786724:L786743 IX786724:IX786743 ST786724:ST786743 ACP786724:ACP786743 AML786724:AML786743 AWH786724:AWH786743 BGD786724:BGD786743 BPZ786724:BPZ786743 BZV786724:BZV786743 CJR786724:CJR786743 CTN786724:CTN786743 DDJ786724:DDJ786743 DNF786724:DNF786743 DXB786724:DXB786743 EGX786724:EGX786743 EQT786724:EQT786743 FAP786724:FAP786743 FKL786724:FKL786743 FUH786724:FUH786743 GED786724:GED786743 GNZ786724:GNZ786743 GXV786724:GXV786743 HHR786724:HHR786743 HRN786724:HRN786743 IBJ786724:IBJ786743 ILF786724:ILF786743 IVB786724:IVB786743 JEX786724:JEX786743 JOT786724:JOT786743 JYP786724:JYP786743 KIL786724:KIL786743 KSH786724:KSH786743 LCD786724:LCD786743 LLZ786724:LLZ786743 LVV786724:LVV786743 MFR786724:MFR786743 MPN786724:MPN786743 MZJ786724:MZJ786743 NJF786724:NJF786743 NTB786724:NTB786743 OCX786724:OCX786743 OMT786724:OMT786743 OWP786724:OWP786743 PGL786724:PGL786743 PQH786724:PQH786743 QAD786724:QAD786743 QJZ786724:QJZ786743 QTV786724:QTV786743 RDR786724:RDR786743 RNN786724:RNN786743 RXJ786724:RXJ786743 SHF786724:SHF786743 SRB786724:SRB786743 TAX786724:TAX786743 TKT786724:TKT786743 TUP786724:TUP786743 UEL786724:UEL786743 UOH786724:UOH786743 UYD786724:UYD786743 VHZ786724:VHZ786743 VRV786724:VRV786743 WBR786724:WBR786743 WLN786724:WLN786743 WVJ786724:WVJ786743 L852260:L852279 IX852260:IX852279 ST852260:ST852279 ACP852260:ACP852279 AML852260:AML852279 AWH852260:AWH852279 BGD852260:BGD852279 BPZ852260:BPZ852279 BZV852260:BZV852279 CJR852260:CJR852279 CTN852260:CTN852279 DDJ852260:DDJ852279 DNF852260:DNF852279 DXB852260:DXB852279 EGX852260:EGX852279 EQT852260:EQT852279 FAP852260:FAP852279 FKL852260:FKL852279 FUH852260:FUH852279 GED852260:GED852279 GNZ852260:GNZ852279 GXV852260:GXV852279 HHR852260:HHR852279 HRN852260:HRN852279 IBJ852260:IBJ852279 ILF852260:ILF852279 IVB852260:IVB852279 JEX852260:JEX852279 JOT852260:JOT852279 JYP852260:JYP852279 KIL852260:KIL852279 KSH852260:KSH852279 LCD852260:LCD852279 LLZ852260:LLZ852279 LVV852260:LVV852279 MFR852260:MFR852279 MPN852260:MPN852279 MZJ852260:MZJ852279 NJF852260:NJF852279 NTB852260:NTB852279 OCX852260:OCX852279 OMT852260:OMT852279 OWP852260:OWP852279 PGL852260:PGL852279 PQH852260:PQH852279 QAD852260:QAD852279 QJZ852260:QJZ852279 QTV852260:QTV852279 RDR852260:RDR852279 RNN852260:RNN852279 RXJ852260:RXJ852279 SHF852260:SHF852279 SRB852260:SRB852279 TAX852260:TAX852279 TKT852260:TKT852279 TUP852260:TUP852279 UEL852260:UEL852279 UOH852260:UOH852279 UYD852260:UYD852279 VHZ852260:VHZ852279 VRV852260:VRV852279 WBR852260:WBR852279 WLN852260:WLN852279 WVJ852260:WVJ852279 L917796:L917815 IX917796:IX917815 ST917796:ST917815 ACP917796:ACP917815 AML917796:AML917815 AWH917796:AWH917815 BGD917796:BGD917815 BPZ917796:BPZ917815 BZV917796:BZV917815 CJR917796:CJR917815 CTN917796:CTN917815 DDJ917796:DDJ917815 DNF917796:DNF917815 DXB917796:DXB917815 EGX917796:EGX917815 EQT917796:EQT917815 FAP917796:FAP917815 FKL917796:FKL917815 FUH917796:FUH917815 GED917796:GED917815 GNZ917796:GNZ917815 GXV917796:GXV917815 HHR917796:HHR917815 HRN917796:HRN917815 IBJ917796:IBJ917815 ILF917796:ILF917815 IVB917796:IVB917815 JEX917796:JEX917815 JOT917796:JOT917815 JYP917796:JYP917815 KIL917796:KIL917815 KSH917796:KSH917815 LCD917796:LCD917815 LLZ917796:LLZ917815 LVV917796:LVV917815 MFR917796:MFR917815 MPN917796:MPN917815 MZJ917796:MZJ917815 NJF917796:NJF917815 NTB917796:NTB917815 OCX917796:OCX917815 OMT917796:OMT917815 OWP917796:OWP917815 PGL917796:PGL917815 PQH917796:PQH917815 QAD917796:QAD917815 QJZ917796:QJZ917815 QTV917796:QTV917815 RDR917796:RDR917815 RNN917796:RNN917815 RXJ917796:RXJ917815 SHF917796:SHF917815 SRB917796:SRB917815 TAX917796:TAX917815 TKT917796:TKT917815 TUP917796:TUP917815 UEL917796:UEL917815 UOH917796:UOH917815 UYD917796:UYD917815 VHZ917796:VHZ917815 VRV917796:VRV917815 WBR917796:WBR917815 WLN917796:WLN917815 WVJ917796:WVJ917815 L983332:L983351 IX983332:IX983351 ST983332:ST983351 ACP983332:ACP983351 AML983332:AML983351 AWH983332:AWH983351 BGD983332:BGD983351 BPZ983332:BPZ983351 BZV983332:BZV983351 CJR983332:CJR983351 CTN983332:CTN983351 DDJ983332:DDJ983351 DNF983332:DNF983351 DXB983332:DXB983351 EGX983332:EGX983351 EQT983332:EQT983351 FAP983332:FAP983351 FKL983332:FKL983351 FUH983332:FUH983351 GED983332:GED983351 GNZ983332:GNZ983351 GXV983332:GXV983351 HHR983332:HHR983351 HRN983332:HRN983351 IBJ983332:IBJ983351 ILF983332:ILF983351 IVB983332:IVB983351 JEX983332:JEX983351 JOT983332:JOT983351 JYP983332:JYP983351 KIL983332:KIL983351 KSH983332:KSH983351 LCD983332:LCD983351 LLZ983332:LLZ983351 LVV983332:LVV983351 MFR983332:MFR983351 MPN983332:MPN983351 MZJ983332:MZJ983351 NJF983332:NJF983351 NTB983332:NTB983351 OCX983332:OCX983351 OMT983332:OMT983351 OWP983332:OWP983351 PGL983332:PGL983351 PQH983332:PQH983351 QAD983332:QAD983351 QJZ983332:QJZ983351 QTV983332:QTV983351 RDR983332:RDR983351 RNN983332:RNN983351 RXJ983332:RXJ983351 SHF983332:SHF983351 SRB983332:SRB983351 TAX983332:TAX983351 TKT983332:TKT983351 TUP983332:TUP983351 UEL983332:UEL983351 UOH983332:UOH983351 UYD983332:UYD983351 VHZ983332:VHZ983351 VRV983332:VRV983351 WBR983332:WBR983351 WLN983332:WLN983351 WVJ31:WVJ32 IX31:IX32 ST31:ST32 ACP31:ACP32 AML31:AML32 AWH31:AWH32 BGD31:BGD32 BPZ31:BPZ32 BZV31:BZV32 CJR31:CJR32 CTN31:CTN32 DDJ31:DDJ32 DNF31:DNF32 DXB31:DXB32 EGX31:EGX32 EQT31:EQT32 FAP31:FAP32 FKL31:FKL32 FUH31:FUH32 GED31:GED32 GNZ31:GNZ32 GXV31:GXV32 HHR31:HHR32 HRN31:HRN32 IBJ31:IBJ32 ILF31:ILF32 IVB31:IVB32 JEX31:JEX32 JOT31:JOT32 JYP31:JYP32 KIL31:KIL32 KSH31:KSH32 LCD31:LCD32 LLZ31:LLZ32 LVV31:LVV32 MFR31:MFR32 MPN31:MPN32 MZJ31:MZJ32 NJF31:NJF32 NTB31:NTB32 OCX31:OCX32 OMT31:OMT32 OWP31:OWP32 PGL31:PGL32 PQH31:PQH32 QAD31:QAD32 QJZ31:QJZ32 QTV31:QTV32 RDR31:RDR32 RNN31:RNN32 RXJ31:RXJ32 SHF31:SHF32 SRB31:SRB32 TAX31:TAX32 TKT31:TKT32 TUP31:TUP32 UEL31:UEL32 UOH31:UOH32 UYD31:UYD32 VHZ31:VHZ32 VRV31:VRV32 WBR31:WBR32 WLN31:WLN32 ST35:ST335 ACP35:ACP335 AML35:AML335 AWH35:AWH335 BGD35:BGD335 BPZ35:BPZ335 BZV35:BZV335 CJR35:CJR335 CTN35:CTN335 DDJ35:DDJ335 DNF35:DNF335 DXB35:DXB335 EGX35:EGX335 EQT35:EQT335 FAP35:FAP335 FKL35:FKL335 FUH35:FUH335 GED35:GED335 GNZ35:GNZ335 GXV35:GXV335 HHR35:HHR335 HRN35:HRN335 IBJ35:IBJ335 ILF35:ILF335 IVB35:IVB335 JEX35:JEX335 JOT35:JOT335 JYP35:JYP335 KIL35:KIL335 KSH35:KSH335 LCD35:LCD335 LLZ35:LLZ335 LVV35:LVV335 MFR35:MFR335 MPN35:MPN335 MZJ35:MZJ335 NJF35:NJF335 NTB35:NTB335 OCX35:OCX335 OMT35:OMT335 OWP35:OWP335 PGL35:PGL335 PQH35:PQH335 QAD35:QAD335 QJZ35:QJZ335 QTV35:QTV335 RDR35:RDR335 RNN35:RNN335 RXJ35:RXJ335 SHF35:SHF335 SRB35:SRB335 TAX35:TAX335 TKT35:TKT335 TUP35:TUP335 UEL35:UEL335 UOH35:UOH335 UYD35:UYD335 VHZ35:VHZ335 VRV35:VRV335 WBR35:WBR335 WLN35:WLN335 WVJ35:WVJ335 IX35:IX335 L14:L335" xr:uid="{8822BE85-9EB5-43E8-9C8C-DFD600AB3373}">
      <formula1>"Fixed price, Variable price, Combination"</formula1>
    </dataValidation>
    <dataValidation type="list" allowBlank="1" showInputMessage="1" showErrorMessage="1" sqref="WVU983332:WVU983351 U65828:U65847 JI65828:JI65847 TE65828:TE65847 ADA65828:ADA65847 AMW65828:AMW65847 AWS65828:AWS65847 BGO65828:BGO65847 BQK65828:BQK65847 CAG65828:CAG65847 CKC65828:CKC65847 CTY65828:CTY65847 DDU65828:DDU65847 DNQ65828:DNQ65847 DXM65828:DXM65847 EHI65828:EHI65847 ERE65828:ERE65847 FBA65828:FBA65847 FKW65828:FKW65847 FUS65828:FUS65847 GEO65828:GEO65847 GOK65828:GOK65847 GYG65828:GYG65847 HIC65828:HIC65847 HRY65828:HRY65847 IBU65828:IBU65847 ILQ65828:ILQ65847 IVM65828:IVM65847 JFI65828:JFI65847 JPE65828:JPE65847 JZA65828:JZA65847 KIW65828:KIW65847 KSS65828:KSS65847 LCO65828:LCO65847 LMK65828:LMK65847 LWG65828:LWG65847 MGC65828:MGC65847 MPY65828:MPY65847 MZU65828:MZU65847 NJQ65828:NJQ65847 NTM65828:NTM65847 ODI65828:ODI65847 ONE65828:ONE65847 OXA65828:OXA65847 PGW65828:PGW65847 PQS65828:PQS65847 QAO65828:QAO65847 QKK65828:QKK65847 QUG65828:QUG65847 REC65828:REC65847 RNY65828:RNY65847 RXU65828:RXU65847 SHQ65828:SHQ65847 SRM65828:SRM65847 TBI65828:TBI65847 TLE65828:TLE65847 TVA65828:TVA65847 UEW65828:UEW65847 UOS65828:UOS65847 UYO65828:UYO65847 VIK65828:VIK65847 VSG65828:VSG65847 WCC65828:WCC65847 WLY65828:WLY65847 WVU65828:WVU65847 U131364:U131383 JI131364:JI131383 TE131364:TE131383 ADA131364:ADA131383 AMW131364:AMW131383 AWS131364:AWS131383 BGO131364:BGO131383 BQK131364:BQK131383 CAG131364:CAG131383 CKC131364:CKC131383 CTY131364:CTY131383 DDU131364:DDU131383 DNQ131364:DNQ131383 DXM131364:DXM131383 EHI131364:EHI131383 ERE131364:ERE131383 FBA131364:FBA131383 FKW131364:FKW131383 FUS131364:FUS131383 GEO131364:GEO131383 GOK131364:GOK131383 GYG131364:GYG131383 HIC131364:HIC131383 HRY131364:HRY131383 IBU131364:IBU131383 ILQ131364:ILQ131383 IVM131364:IVM131383 JFI131364:JFI131383 JPE131364:JPE131383 JZA131364:JZA131383 KIW131364:KIW131383 KSS131364:KSS131383 LCO131364:LCO131383 LMK131364:LMK131383 LWG131364:LWG131383 MGC131364:MGC131383 MPY131364:MPY131383 MZU131364:MZU131383 NJQ131364:NJQ131383 NTM131364:NTM131383 ODI131364:ODI131383 ONE131364:ONE131383 OXA131364:OXA131383 PGW131364:PGW131383 PQS131364:PQS131383 QAO131364:QAO131383 QKK131364:QKK131383 QUG131364:QUG131383 REC131364:REC131383 RNY131364:RNY131383 RXU131364:RXU131383 SHQ131364:SHQ131383 SRM131364:SRM131383 TBI131364:TBI131383 TLE131364:TLE131383 TVA131364:TVA131383 UEW131364:UEW131383 UOS131364:UOS131383 UYO131364:UYO131383 VIK131364:VIK131383 VSG131364:VSG131383 WCC131364:WCC131383 WLY131364:WLY131383 WVU131364:WVU131383 U196900:U196919 JI196900:JI196919 TE196900:TE196919 ADA196900:ADA196919 AMW196900:AMW196919 AWS196900:AWS196919 BGO196900:BGO196919 BQK196900:BQK196919 CAG196900:CAG196919 CKC196900:CKC196919 CTY196900:CTY196919 DDU196900:DDU196919 DNQ196900:DNQ196919 DXM196900:DXM196919 EHI196900:EHI196919 ERE196900:ERE196919 FBA196900:FBA196919 FKW196900:FKW196919 FUS196900:FUS196919 GEO196900:GEO196919 GOK196900:GOK196919 GYG196900:GYG196919 HIC196900:HIC196919 HRY196900:HRY196919 IBU196900:IBU196919 ILQ196900:ILQ196919 IVM196900:IVM196919 JFI196900:JFI196919 JPE196900:JPE196919 JZA196900:JZA196919 KIW196900:KIW196919 KSS196900:KSS196919 LCO196900:LCO196919 LMK196900:LMK196919 LWG196900:LWG196919 MGC196900:MGC196919 MPY196900:MPY196919 MZU196900:MZU196919 NJQ196900:NJQ196919 NTM196900:NTM196919 ODI196900:ODI196919 ONE196900:ONE196919 OXA196900:OXA196919 PGW196900:PGW196919 PQS196900:PQS196919 QAO196900:QAO196919 QKK196900:QKK196919 QUG196900:QUG196919 REC196900:REC196919 RNY196900:RNY196919 RXU196900:RXU196919 SHQ196900:SHQ196919 SRM196900:SRM196919 TBI196900:TBI196919 TLE196900:TLE196919 TVA196900:TVA196919 UEW196900:UEW196919 UOS196900:UOS196919 UYO196900:UYO196919 VIK196900:VIK196919 VSG196900:VSG196919 WCC196900:WCC196919 WLY196900:WLY196919 WVU196900:WVU196919 U262436:U262455 JI262436:JI262455 TE262436:TE262455 ADA262436:ADA262455 AMW262436:AMW262455 AWS262436:AWS262455 BGO262436:BGO262455 BQK262436:BQK262455 CAG262436:CAG262455 CKC262436:CKC262455 CTY262436:CTY262455 DDU262436:DDU262455 DNQ262436:DNQ262455 DXM262436:DXM262455 EHI262436:EHI262455 ERE262436:ERE262455 FBA262436:FBA262455 FKW262436:FKW262455 FUS262436:FUS262455 GEO262436:GEO262455 GOK262436:GOK262455 GYG262436:GYG262455 HIC262436:HIC262455 HRY262436:HRY262455 IBU262436:IBU262455 ILQ262436:ILQ262455 IVM262436:IVM262455 JFI262436:JFI262455 JPE262436:JPE262455 JZA262436:JZA262455 KIW262436:KIW262455 KSS262436:KSS262455 LCO262436:LCO262455 LMK262436:LMK262455 LWG262436:LWG262455 MGC262436:MGC262455 MPY262436:MPY262455 MZU262436:MZU262455 NJQ262436:NJQ262455 NTM262436:NTM262455 ODI262436:ODI262455 ONE262436:ONE262455 OXA262436:OXA262455 PGW262436:PGW262455 PQS262436:PQS262455 QAO262436:QAO262455 QKK262436:QKK262455 QUG262436:QUG262455 REC262436:REC262455 RNY262436:RNY262455 RXU262436:RXU262455 SHQ262436:SHQ262455 SRM262436:SRM262455 TBI262436:TBI262455 TLE262436:TLE262455 TVA262436:TVA262455 UEW262436:UEW262455 UOS262436:UOS262455 UYO262436:UYO262455 VIK262436:VIK262455 VSG262436:VSG262455 WCC262436:WCC262455 WLY262436:WLY262455 WVU262436:WVU262455 U327972:U327991 JI327972:JI327991 TE327972:TE327991 ADA327972:ADA327991 AMW327972:AMW327991 AWS327972:AWS327991 BGO327972:BGO327991 BQK327972:BQK327991 CAG327972:CAG327991 CKC327972:CKC327991 CTY327972:CTY327991 DDU327972:DDU327991 DNQ327972:DNQ327991 DXM327972:DXM327991 EHI327972:EHI327991 ERE327972:ERE327991 FBA327972:FBA327991 FKW327972:FKW327991 FUS327972:FUS327991 GEO327972:GEO327991 GOK327972:GOK327991 GYG327972:GYG327991 HIC327972:HIC327991 HRY327972:HRY327991 IBU327972:IBU327991 ILQ327972:ILQ327991 IVM327972:IVM327991 JFI327972:JFI327991 JPE327972:JPE327991 JZA327972:JZA327991 KIW327972:KIW327991 KSS327972:KSS327991 LCO327972:LCO327991 LMK327972:LMK327991 LWG327972:LWG327991 MGC327972:MGC327991 MPY327972:MPY327991 MZU327972:MZU327991 NJQ327972:NJQ327991 NTM327972:NTM327991 ODI327972:ODI327991 ONE327972:ONE327991 OXA327972:OXA327991 PGW327972:PGW327991 PQS327972:PQS327991 QAO327972:QAO327991 QKK327972:QKK327991 QUG327972:QUG327991 REC327972:REC327991 RNY327972:RNY327991 RXU327972:RXU327991 SHQ327972:SHQ327991 SRM327972:SRM327991 TBI327972:TBI327991 TLE327972:TLE327991 TVA327972:TVA327991 UEW327972:UEW327991 UOS327972:UOS327991 UYO327972:UYO327991 VIK327972:VIK327991 VSG327972:VSG327991 WCC327972:WCC327991 WLY327972:WLY327991 WVU327972:WVU327991 U393508:U393527 JI393508:JI393527 TE393508:TE393527 ADA393508:ADA393527 AMW393508:AMW393527 AWS393508:AWS393527 BGO393508:BGO393527 BQK393508:BQK393527 CAG393508:CAG393527 CKC393508:CKC393527 CTY393508:CTY393527 DDU393508:DDU393527 DNQ393508:DNQ393527 DXM393508:DXM393527 EHI393508:EHI393527 ERE393508:ERE393527 FBA393508:FBA393527 FKW393508:FKW393527 FUS393508:FUS393527 GEO393508:GEO393527 GOK393508:GOK393527 GYG393508:GYG393527 HIC393508:HIC393527 HRY393508:HRY393527 IBU393508:IBU393527 ILQ393508:ILQ393527 IVM393508:IVM393527 JFI393508:JFI393527 JPE393508:JPE393527 JZA393508:JZA393527 KIW393508:KIW393527 KSS393508:KSS393527 LCO393508:LCO393527 LMK393508:LMK393527 LWG393508:LWG393527 MGC393508:MGC393527 MPY393508:MPY393527 MZU393508:MZU393527 NJQ393508:NJQ393527 NTM393508:NTM393527 ODI393508:ODI393527 ONE393508:ONE393527 OXA393508:OXA393527 PGW393508:PGW393527 PQS393508:PQS393527 QAO393508:QAO393527 QKK393508:QKK393527 QUG393508:QUG393527 REC393508:REC393527 RNY393508:RNY393527 RXU393508:RXU393527 SHQ393508:SHQ393527 SRM393508:SRM393527 TBI393508:TBI393527 TLE393508:TLE393527 TVA393508:TVA393527 UEW393508:UEW393527 UOS393508:UOS393527 UYO393508:UYO393527 VIK393508:VIK393527 VSG393508:VSG393527 WCC393508:WCC393527 WLY393508:WLY393527 WVU393508:WVU393527 U459044:U459063 JI459044:JI459063 TE459044:TE459063 ADA459044:ADA459063 AMW459044:AMW459063 AWS459044:AWS459063 BGO459044:BGO459063 BQK459044:BQK459063 CAG459044:CAG459063 CKC459044:CKC459063 CTY459044:CTY459063 DDU459044:DDU459063 DNQ459044:DNQ459063 DXM459044:DXM459063 EHI459044:EHI459063 ERE459044:ERE459063 FBA459044:FBA459063 FKW459044:FKW459063 FUS459044:FUS459063 GEO459044:GEO459063 GOK459044:GOK459063 GYG459044:GYG459063 HIC459044:HIC459063 HRY459044:HRY459063 IBU459044:IBU459063 ILQ459044:ILQ459063 IVM459044:IVM459063 JFI459044:JFI459063 JPE459044:JPE459063 JZA459044:JZA459063 KIW459044:KIW459063 KSS459044:KSS459063 LCO459044:LCO459063 LMK459044:LMK459063 LWG459044:LWG459063 MGC459044:MGC459063 MPY459044:MPY459063 MZU459044:MZU459063 NJQ459044:NJQ459063 NTM459044:NTM459063 ODI459044:ODI459063 ONE459044:ONE459063 OXA459044:OXA459063 PGW459044:PGW459063 PQS459044:PQS459063 QAO459044:QAO459063 QKK459044:QKK459063 QUG459044:QUG459063 REC459044:REC459063 RNY459044:RNY459063 RXU459044:RXU459063 SHQ459044:SHQ459063 SRM459044:SRM459063 TBI459044:TBI459063 TLE459044:TLE459063 TVA459044:TVA459063 UEW459044:UEW459063 UOS459044:UOS459063 UYO459044:UYO459063 VIK459044:VIK459063 VSG459044:VSG459063 WCC459044:WCC459063 WLY459044:WLY459063 WVU459044:WVU459063 U524580:U524599 JI524580:JI524599 TE524580:TE524599 ADA524580:ADA524599 AMW524580:AMW524599 AWS524580:AWS524599 BGO524580:BGO524599 BQK524580:BQK524599 CAG524580:CAG524599 CKC524580:CKC524599 CTY524580:CTY524599 DDU524580:DDU524599 DNQ524580:DNQ524599 DXM524580:DXM524599 EHI524580:EHI524599 ERE524580:ERE524599 FBA524580:FBA524599 FKW524580:FKW524599 FUS524580:FUS524599 GEO524580:GEO524599 GOK524580:GOK524599 GYG524580:GYG524599 HIC524580:HIC524599 HRY524580:HRY524599 IBU524580:IBU524599 ILQ524580:ILQ524599 IVM524580:IVM524599 JFI524580:JFI524599 JPE524580:JPE524599 JZA524580:JZA524599 KIW524580:KIW524599 KSS524580:KSS524599 LCO524580:LCO524599 LMK524580:LMK524599 LWG524580:LWG524599 MGC524580:MGC524599 MPY524580:MPY524599 MZU524580:MZU524599 NJQ524580:NJQ524599 NTM524580:NTM524599 ODI524580:ODI524599 ONE524580:ONE524599 OXA524580:OXA524599 PGW524580:PGW524599 PQS524580:PQS524599 QAO524580:QAO524599 QKK524580:QKK524599 QUG524580:QUG524599 REC524580:REC524599 RNY524580:RNY524599 RXU524580:RXU524599 SHQ524580:SHQ524599 SRM524580:SRM524599 TBI524580:TBI524599 TLE524580:TLE524599 TVA524580:TVA524599 UEW524580:UEW524599 UOS524580:UOS524599 UYO524580:UYO524599 VIK524580:VIK524599 VSG524580:VSG524599 WCC524580:WCC524599 WLY524580:WLY524599 WVU524580:WVU524599 U590116:U590135 JI590116:JI590135 TE590116:TE590135 ADA590116:ADA590135 AMW590116:AMW590135 AWS590116:AWS590135 BGO590116:BGO590135 BQK590116:BQK590135 CAG590116:CAG590135 CKC590116:CKC590135 CTY590116:CTY590135 DDU590116:DDU590135 DNQ590116:DNQ590135 DXM590116:DXM590135 EHI590116:EHI590135 ERE590116:ERE590135 FBA590116:FBA590135 FKW590116:FKW590135 FUS590116:FUS590135 GEO590116:GEO590135 GOK590116:GOK590135 GYG590116:GYG590135 HIC590116:HIC590135 HRY590116:HRY590135 IBU590116:IBU590135 ILQ590116:ILQ590135 IVM590116:IVM590135 JFI590116:JFI590135 JPE590116:JPE590135 JZA590116:JZA590135 KIW590116:KIW590135 KSS590116:KSS590135 LCO590116:LCO590135 LMK590116:LMK590135 LWG590116:LWG590135 MGC590116:MGC590135 MPY590116:MPY590135 MZU590116:MZU590135 NJQ590116:NJQ590135 NTM590116:NTM590135 ODI590116:ODI590135 ONE590116:ONE590135 OXA590116:OXA590135 PGW590116:PGW590135 PQS590116:PQS590135 QAO590116:QAO590135 QKK590116:QKK590135 QUG590116:QUG590135 REC590116:REC590135 RNY590116:RNY590135 RXU590116:RXU590135 SHQ590116:SHQ590135 SRM590116:SRM590135 TBI590116:TBI590135 TLE590116:TLE590135 TVA590116:TVA590135 UEW590116:UEW590135 UOS590116:UOS590135 UYO590116:UYO590135 VIK590116:VIK590135 VSG590116:VSG590135 WCC590116:WCC590135 WLY590116:WLY590135 WVU590116:WVU590135 U655652:U655671 JI655652:JI655671 TE655652:TE655671 ADA655652:ADA655671 AMW655652:AMW655671 AWS655652:AWS655671 BGO655652:BGO655671 BQK655652:BQK655671 CAG655652:CAG655671 CKC655652:CKC655671 CTY655652:CTY655671 DDU655652:DDU655671 DNQ655652:DNQ655671 DXM655652:DXM655671 EHI655652:EHI655671 ERE655652:ERE655671 FBA655652:FBA655671 FKW655652:FKW655671 FUS655652:FUS655671 GEO655652:GEO655671 GOK655652:GOK655671 GYG655652:GYG655671 HIC655652:HIC655671 HRY655652:HRY655671 IBU655652:IBU655671 ILQ655652:ILQ655671 IVM655652:IVM655671 JFI655652:JFI655671 JPE655652:JPE655671 JZA655652:JZA655671 KIW655652:KIW655671 KSS655652:KSS655671 LCO655652:LCO655671 LMK655652:LMK655671 LWG655652:LWG655671 MGC655652:MGC655671 MPY655652:MPY655671 MZU655652:MZU655671 NJQ655652:NJQ655671 NTM655652:NTM655671 ODI655652:ODI655671 ONE655652:ONE655671 OXA655652:OXA655671 PGW655652:PGW655671 PQS655652:PQS655671 QAO655652:QAO655671 QKK655652:QKK655671 QUG655652:QUG655671 REC655652:REC655671 RNY655652:RNY655671 RXU655652:RXU655671 SHQ655652:SHQ655671 SRM655652:SRM655671 TBI655652:TBI655671 TLE655652:TLE655671 TVA655652:TVA655671 UEW655652:UEW655671 UOS655652:UOS655671 UYO655652:UYO655671 VIK655652:VIK655671 VSG655652:VSG655671 WCC655652:WCC655671 WLY655652:WLY655671 WVU655652:WVU655671 U721188:U721207 JI721188:JI721207 TE721188:TE721207 ADA721188:ADA721207 AMW721188:AMW721207 AWS721188:AWS721207 BGO721188:BGO721207 BQK721188:BQK721207 CAG721188:CAG721207 CKC721188:CKC721207 CTY721188:CTY721207 DDU721188:DDU721207 DNQ721188:DNQ721207 DXM721188:DXM721207 EHI721188:EHI721207 ERE721188:ERE721207 FBA721188:FBA721207 FKW721188:FKW721207 FUS721188:FUS721207 GEO721188:GEO721207 GOK721188:GOK721207 GYG721188:GYG721207 HIC721188:HIC721207 HRY721188:HRY721207 IBU721188:IBU721207 ILQ721188:ILQ721207 IVM721188:IVM721207 JFI721188:JFI721207 JPE721188:JPE721207 JZA721188:JZA721207 KIW721188:KIW721207 KSS721188:KSS721207 LCO721188:LCO721207 LMK721188:LMK721207 LWG721188:LWG721207 MGC721188:MGC721207 MPY721188:MPY721207 MZU721188:MZU721207 NJQ721188:NJQ721207 NTM721188:NTM721207 ODI721188:ODI721207 ONE721188:ONE721207 OXA721188:OXA721207 PGW721188:PGW721207 PQS721188:PQS721207 QAO721188:QAO721207 QKK721188:QKK721207 QUG721188:QUG721207 REC721188:REC721207 RNY721188:RNY721207 RXU721188:RXU721207 SHQ721188:SHQ721207 SRM721188:SRM721207 TBI721188:TBI721207 TLE721188:TLE721207 TVA721188:TVA721207 UEW721188:UEW721207 UOS721188:UOS721207 UYO721188:UYO721207 VIK721188:VIK721207 VSG721188:VSG721207 WCC721188:WCC721207 WLY721188:WLY721207 WVU721188:WVU721207 U786724:U786743 JI786724:JI786743 TE786724:TE786743 ADA786724:ADA786743 AMW786724:AMW786743 AWS786724:AWS786743 BGO786724:BGO786743 BQK786724:BQK786743 CAG786724:CAG786743 CKC786724:CKC786743 CTY786724:CTY786743 DDU786724:DDU786743 DNQ786724:DNQ786743 DXM786724:DXM786743 EHI786724:EHI786743 ERE786724:ERE786743 FBA786724:FBA786743 FKW786724:FKW786743 FUS786724:FUS786743 GEO786724:GEO786743 GOK786724:GOK786743 GYG786724:GYG786743 HIC786724:HIC786743 HRY786724:HRY786743 IBU786724:IBU786743 ILQ786724:ILQ786743 IVM786724:IVM786743 JFI786724:JFI786743 JPE786724:JPE786743 JZA786724:JZA786743 KIW786724:KIW786743 KSS786724:KSS786743 LCO786724:LCO786743 LMK786724:LMK786743 LWG786724:LWG786743 MGC786724:MGC786743 MPY786724:MPY786743 MZU786724:MZU786743 NJQ786724:NJQ786743 NTM786724:NTM786743 ODI786724:ODI786743 ONE786724:ONE786743 OXA786724:OXA786743 PGW786724:PGW786743 PQS786724:PQS786743 QAO786724:QAO786743 QKK786724:QKK786743 QUG786724:QUG786743 REC786724:REC786743 RNY786724:RNY786743 RXU786724:RXU786743 SHQ786724:SHQ786743 SRM786724:SRM786743 TBI786724:TBI786743 TLE786724:TLE786743 TVA786724:TVA786743 UEW786724:UEW786743 UOS786724:UOS786743 UYO786724:UYO786743 VIK786724:VIK786743 VSG786724:VSG786743 WCC786724:WCC786743 WLY786724:WLY786743 WVU786724:WVU786743 U852260:U852279 JI852260:JI852279 TE852260:TE852279 ADA852260:ADA852279 AMW852260:AMW852279 AWS852260:AWS852279 BGO852260:BGO852279 BQK852260:BQK852279 CAG852260:CAG852279 CKC852260:CKC852279 CTY852260:CTY852279 DDU852260:DDU852279 DNQ852260:DNQ852279 DXM852260:DXM852279 EHI852260:EHI852279 ERE852260:ERE852279 FBA852260:FBA852279 FKW852260:FKW852279 FUS852260:FUS852279 GEO852260:GEO852279 GOK852260:GOK852279 GYG852260:GYG852279 HIC852260:HIC852279 HRY852260:HRY852279 IBU852260:IBU852279 ILQ852260:ILQ852279 IVM852260:IVM852279 JFI852260:JFI852279 JPE852260:JPE852279 JZA852260:JZA852279 KIW852260:KIW852279 KSS852260:KSS852279 LCO852260:LCO852279 LMK852260:LMK852279 LWG852260:LWG852279 MGC852260:MGC852279 MPY852260:MPY852279 MZU852260:MZU852279 NJQ852260:NJQ852279 NTM852260:NTM852279 ODI852260:ODI852279 ONE852260:ONE852279 OXA852260:OXA852279 PGW852260:PGW852279 PQS852260:PQS852279 QAO852260:QAO852279 QKK852260:QKK852279 QUG852260:QUG852279 REC852260:REC852279 RNY852260:RNY852279 RXU852260:RXU852279 SHQ852260:SHQ852279 SRM852260:SRM852279 TBI852260:TBI852279 TLE852260:TLE852279 TVA852260:TVA852279 UEW852260:UEW852279 UOS852260:UOS852279 UYO852260:UYO852279 VIK852260:VIK852279 VSG852260:VSG852279 WCC852260:WCC852279 WLY852260:WLY852279 WVU852260:WVU852279 U917796:U917815 JI917796:JI917815 TE917796:TE917815 ADA917796:ADA917815 AMW917796:AMW917815 AWS917796:AWS917815 BGO917796:BGO917815 BQK917796:BQK917815 CAG917796:CAG917815 CKC917796:CKC917815 CTY917796:CTY917815 DDU917796:DDU917815 DNQ917796:DNQ917815 DXM917796:DXM917815 EHI917796:EHI917815 ERE917796:ERE917815 FBA917796:FBA917815 FKW917796:FKW917815 FUS917796:FUS917815 GEO917796:GEO917815 GOK917796:GOK917815 GYG917796:GYG917815 HIC917796:HIC917815 HRY917796:HRY917815 IBU917796:IBU917815 ILQ917796:ILQ917815 IVM917796:IVM917815 JFI917796:JFI917815 JPE917796:JPE917815 JZA917796:JZA917815 KIW917796:KIW917815 KSS917796:KSS917815 LCO917796:LCO917815 LMK917796:LMK917815 LWG917796:LWG917815 MGC917796:MGC917815 MPY917796:MPY917815 MZU917796:MZU917815 NJQ917796:NJQ917815 NTM917796:NTM917815 ODI917796:ODI917815 ONE917796:ONE917815 OXA917796:OXA917815 PGW917796:PGW917815 PQS917796:PQS917815 QAO917796:QAO917815 QKK917796:QKK917815 QUG917796:QUG917815 REC917796:REC917815 RNY917796:RNY917815 RXU917796:RXU917815 SHQ917796:SHQ917815 SRM917796:SRM917815 TBI917796:TBI917815 TLE917796:TLE917815 TVA917796:TVA917815 UEW917796:UEW917815 UOS917796:UOS917815 UYO917796:UYO917815 VIK917796:VIK917815 VSG917796:VSG917815 WCC917796:WCC917815 WLY917796:WLY917815 WVU917796:WVU917815 U983332:U983351 JI983332:JI983351 TE983332:TE983351 ADA983332:ADA983351 AMW983332:AMW983351 AWS983332:AWS983351 BGO983332:BGO983351 BQK983332:BQK983351 CAG983332:CAG983351 CKC983332:CKC983351 CTY983332:CTY983351 DDU983332:DDU983351 DNQ983332:DNQ983351 DXM983332:DXM983351 EHI983332:EHI983351 ERE983332:ERE983351 FBA983332:FBA983351 FKW983332:FKW983351 FUS983332:FUS983351 GEO983332:GEO983351 GOK983332:GOK983351 GYG983332:GYG983351 HIC983332:HIC983351 HRY983332:HRY983351 IBU983332:IBU983351 ILQ983332:ILQ983351 IVM983332:IVM983351 JFI983332:JFI983351 JPE983332:JPE983351 JZA983332:JZA983351 KIW983332:KIW983351 KSS983332:KSS983351 LCO983332:LCO983351 LMK983332:LMK983351 LWG983332:LWG983351 MGC983332:MGC983351 MPY983332:MPY983351 MZU983332:MZU983351 NJQ983332:NJQ983351 NTM983332:NTM983351 ODI983332:ODI983351 ONE983332:ONE983351 OXA983332:OXA983351 PGW983332:PGW983351 PQS983332:PQS983351 QAO983332:QAO983351 QKK983332:QKK983351 QUG983332:QUG983351 REC983332:REC983351 RNY983332:RNY983351 RXU983332:RXU983351 SHQ983332:SHQ983351 SRM983332:SRM983351 TBI983332:TBI983351 TLE983332:TLE983351 TVA983332:TVA983351 UEW983332:UEW983351 UOS983332:UOS983351 UYO983332:UYO983351 VIK983332:VIK983351 VSG983332:VSG983351 WCC983332:WCC983351 WLY983332:WLY983351 WVU31:WVU3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JI35:JI335 TE35:TE335 ADA35:ADA335 AMW35:AMW335 AWS35:AWS335 BGO35:BGO335 BQK35:BQK335 CAG35:CAG335 CKC35:CKC335 CTY35:CTY335 DDU35:DDU335 DNQ35:DNQ335 DXM35:DXM335 EHI35:EHI335 ERE35:ERE335 FBA35:FBA335 FKW35:FKW335 FUS35:FUS335 GEO35:GEO335 GOK35:GOK335 GYG35:GYG335 HIC35:HIC335 HRY35:HRY335 IBU35:IBU335 ILQ35:ILQ335 IVM35:IVM335 JFI35:JFI335 JPE35:JPE335 JZA35:JZA335 KIW35:KIW335 KSS35:KSS335 LCO35:LCO335 LMK35:LMK335 LWG35:LWG335 MGC35:MGC335 MPY35:MPY335 MZU35:MZU335 NJQ35:NJQ335 NTM35:NTM335 ODI35:ODI335 ONE35:ONE335 OXA35:OXA335 PGW35:PGW335 PQS35:PQS335 QAO35:QAO335 QKK35:QKK335 QUG35:QUG335 REC35:REC335 RNY35:RNY335 RXU35:RXU335 SHQ35:SHQ335 SRM35:SRM335 TBI35:TBI335 TLE35:TLE335 TVA35:TVA335 UEW35:UEW335 UOS35:UOS335 UYO35:UYO335 VIK35:VIK335 VSG35:VSG335 WCC35:WCC335 WLY35:WLY335 WVU35:WVU335" xr:uid="{8DE94E00-FB0C-48C3-A6DD-4D006B51D753}">
      <formula1>"yes, no"</formula1>
    </dataValidation>
    <dataValidation type="list" allowBlank="1" showInputMessage="1" showErrorMessage="1" sqref="WVV983332:WVV983351 V65828:V65847 JJ65828:JJ65847 TF65828:TF65847 ADB65828:ADB65847 AMX65828:AMX65847 AWT65828:AWT65847 BGP65828:BGP65847 BQL65828:BQL65847 CAH65828:CAH65847 CKD65828:CKD65847 CTZ65828:CTZ65847 DDV65828:DDV65847 DNR65828:DNR65847 DXN65828:DXN65847 EHJ65828:EHJ65847 ERF65828:ERF65847 FBB65828:FBB65847 FKX65828:FKX65847 FUT65828:FUT65847 GEP65828:GEP65847 GOL65828:GOL65847 GYH65828:GYH65847 HID65828:HID65847 HRZ65828:HRZ65847 IBV65828:IBV65847 ILR65828:ILR65847 IVN65828:IVN65847 JFJ65828:JFJ65847 JPF65828:JPF65847 JZB65828:JZB65847 KIX65828:KIX65847 KST65828:KST65847 LCP65828:LCP65847 LML65828:LML65847 LWH65828:LWH65847 MGD65828:MGD65847 MPZ65828:MPZ65847 MZV65828:MZV65847 NJR65828:NJR65847 NTN65828:NTN65847 ODJ65828:ODJ65847 ONF65828:ONF65847 OXB65828:OXB65847 PGX65828:PGX65847 PQT65828:PQT65847 QAP65828:QAP65847 QKL65828:QKL65847 QUH65828:QUH65847 RED65828:RED65847 RNZ65828:RNZ65847 RXV65828:RXV65847 SHR65828:SHR65847 SRN65828:SRN65847 TBJ65828:TBJ65847 TLF65828:TLF65847 TVB65828:TVB65847 UEX65828:UEX65847 UOT65828:UOT65847 UYP65828:UYP65847 VIL65828:VIL65847 VSH65828:VSH65847 WCD65828:WCD65847 WLZ65828:WLZ65847 WVV65828:WVV65847 V131364:V131383 JJ131364:JJ131383 TF131364:TF131383 ADB131364:ADB131383 AMX131364:AMX131383 AWT131364:AWT131383 BGP131364:BGP131383 BQL131364:BQL131383 CAH131364:CAH131383 CKD131364:CKD131383 CTZ131364:CTZ131383 DDV131364:DDV131383 DNR131364:DNR131383 DXN131364:DXN131383 EHJ131364:EHJ131383 ERF131364:ERF131383 FBB131364:FBB131383 FKX131364:FKX131383 FUT131364:FUT131383 GEP131364:GEP131383 GOL131364:GOL131383 GYH131364:GYH131383 HID131364:HID131383 HRZ131364:HRZ131383 IBV131364:IBV131383 ILR131364:ILR131383 IVN131364:IVN131383 JFJ131364:JFJ131383 JPF131364:JPF131383 JZB131364:JZB131383 KIX131364:KIX131383 KST131364:KST131383 LCP131364:LCP131383 LML131364:LML131383 LWH131364:LWH131383 MGD131364:MGD131383 MPZ131364:MPZ131383 MZV131364:MZV131383 NJR131364:NJR131383 NTN131364:NTN131383 ODJ131364:ODJ131383 ONF131364:ONF131383 OXB131364:OXB131383 PGX131364:PGX131383 PQT131364:PQT131383 QAP131364:QAP131383 QKL131364:QKL131383 QUH131364:QUH131383 RED131364:RED131383 RNZ131364:RNZ131383 RXV131364:RXV131383 SHR131364:SHR131383 SRN131364:SRN131383 TBJ131364:TBJ131383 TLF131364:TLF131383 TVB131364:TVB131383 UEX131364:UEX131383 UOT131364:UOT131383 UYP131364:UYP131383 VIL131364:VIL131383 VSH131364:VSH131383 WCD131364:WCD131383 WLZ131364:WLZ131383 WVV131364:WVV131383 V196900:V196919 JJ196900:JJ196919 TF196900:TF196919 ADB196900:ADB196919 AMX196900:AMX196919 AWT196900:AWT196919 BGP196900:BGP196919 BQL196900:BQL196919 CAH196900:CAH196919 CKD196900:CKD196919 CTZ196900:CTZ196919 DDV196900:DDV196919 DNR196900:DNR196919 DXN196900:DXN196919 EHJ196900:EHJ196919 ERF196900:ERF196919 FBB196900:FBB196919 FKX196900:FKX196919 FUT196900:FUT196919 GEP196900:GEP196919 GOL196900:GOL196919 GYH196900:GYH196919 HID196900:HID196919 HRZ196900:HRZ196919 IBV196900:IBV196919 ILR196900:ILR196919 IVN196900:IVN196919 JFJ196900:JFJ196919 JPF196900:JPF196919 JZB196900:JZB196919 KIX196900:KIX196919 KST196900:KST196919 LCP196900:LCP196919 LML196900:LML196919 LWH196900:LWH196919 MGD196900:MGD196919 MPZ196900:MPZ196919 MZV196900:MZV196919 NJR196900:NJR196919 NTN196900:NTN196919 ODJ196900:ODJ196919 ONF196900:ONF196919 OXB196900:OXB196919 PGX196900:PGX196919 PQT196900:PQT196919 QAP196900:QAP196919 QKL196900:QKL196919 QUH196900:QUH196919 RED196900:RED196919 RNZ196900:RNZ196919 RXV196900:RXV196919 SHR196900:SHR196919 SRN196900:SRN196919 TBJ196900:TBJ196919 TLF196900:TLF196919 TVB196900:TVB196919 UEX196900:UEX196919 UOT196900:UOT196919 UYP196900:UYP196919 VIL196900:VIL196919 VSH196900:VSH196919 WCD196900:WCD196919 WLZ196900:WLZ196919 WVV196900:WVV196919 V262436:V262455 JJ262436:JJ262455 TF262436:TF262455 ADB262436:ADB262455 AMX262436:AMX262455 AWT262436:AWT262455 BGP262436:BGP262455 BQL262436:BQL262455 CAH262436:CAH262455 CKD262436:CKD262455 CTZ262436:CTZ262455 DDV262436:DDV262455 DNR262436:DNR262455 DXN262436:DXN262455 EHJ262436:EHJ262455 ERF262436:ERF262455 FBB262436:FBB262455 FKX262436:FKX262455 FUT262436:FUT262455 GEP262436:GEP262455 GOL262436:GOL262455 GYH262436:GYH262455 HID262436:HID262455 HRZ262436:HRZ262455 IBV262436:IBV262455 ILR262436:ILR262455 IVN262436:IVN262455 JFJ262436:JFJ262455 JPF262436:JPF262455 JZB262436:JZB262455 KIX262436:KIX262455 KST262436:KST262455 LCP262436:LCP262455 LML262436:LML262455 LWH262436:LWH262455 MGD262436:MGD262455 MPZ262436:MPZ262455 MZV262436:MZV262455 NJR262436:NJR262455 NTN262436:NTN262455 ODJ262436:ODJ262455 ONF262436:ONF262455 OXB262436:OXB262455 PGX262436:PGX262455 PQT262436:PQT262455 QAP262436:QAP262455 QKL262436:QKL262455 QUH262436:QUH262455 RED262436:RED262455 RNZ262436:RNZ262455 RXV262436:RXV262455 SHR262436:SHR262455 SRN262436:SRN262455 TBJ262436:TBJ262455 TLF262436:TLF262455 TVB262436:TVB262455 UEX262436:UEX262455 UOT262436:UOT262455 UYP262436:UYP262455 VIL262436:VIL262455 VSH262436:VSH262455 WCD262436:WCD262455 WLZ262436:WLZ262455 WVV262436:WVV262455 V327972:V327991 JJ327972:JJ327991 TF327972:TF327991 ADB327972:ADB327991 AMX327972:AMX327991 AWT327972:AWT327991 BGP327972:BGP327991 BQL327972:BQL327991 CAH327972:CAH327991 CKD327972:CKD327991 CTZ327972:CTZ327991 DDV327972:DDV327991 DNR327972:DNR327991 DXN327972:DXN327991 EHJ327972:EHJ327991 ERF327972:ERF327991 FBB327972:FBB327991 FKX327972:FKX327991 FUT327972:FUT327991 GEP327972:GEP327991 GOL327972:GOL327991 GYH327972:GYH327991 HID327972:HID327991 HRZ327972:HRZ327991 IBV327972:IBV327991 ILR327972:ILR327991 IVN327972:IVN327991 JFJ327972:JFJ327991 JPF327972:JPF327991 JZB327972:JZB327991 KIX327972:KIX327991 KST327972:KST327991 LCP327972:LCP327991 LML327972:LML327991 LWH327972:LWH327991 MGD327972:MGD327991 MPZ327972:MPZ327991 MZV327972:MZV327991 NJR327972:NJR327991 NTN327972:NTN327991 ODJ327972:ODJ327991 ONF327972:ONF327991 OXB327972:OXB327991 PGX327972:PGX327991 PQT327972:PQT327991 QAP327972:QAP327991 QKL327972:QKL327991 QUH327972:QUH327991 RED327972:RED327991 RNZ327972:RNZ327991 RXV327972:RXV327991 SHR327972:SHR327991 SRN327972:SRN327991 TBJ327972:TBJ327991 TLF327972:TLF327991 TVB327972:TVB327991 UEX327972:UEX327991 UOT327972:UOT327991 UYP327972:UYP327991 VIL327972:VIL327991 VSH327972:VSH327991 WCD327972:WCD327991 WLZ327972:WLZ327991 WVV327972:WVV327991 V393508:V393527 JJ393508:JJ393527 TF393508:TF393527 ADB393508:ADB393527 AMX393508:AMX393527 AWT393508:AWT393527 BGP393508:BGP393527 BQL393508:BQL393527 CAH393508:CAH393527 CKD393508:CKD393527 CTZ393508:CTZ393527 DDV393508:DDV393527 DNR393508:DNR393527 DXN393508:DXN393527 EHJ393508:EHJ393527 ERF393508:ERF393527 FBB393508:FBB393527 FKX393508:FKX393527 FUT393508:FUT393527 GEP393508:GEP393527 GOL393508:GOL393527 GYH393508:GYH393527 HID393508:HID393527 HRZ393508:HRZ393527 IBV393508:IBV393527 ILR393508:ILR393527 IVN393508:IVN393527 JFJ393508:JFJ393527 JPF393508:JPF393527 JZB393508:JZB393527 KIX393508:KIX393527 KST393508:KST393527 LCP393508:LCP393527 LML393508:LML393527 LWH393508:LWH393527 MGD393508:MGD393527 MPZ393508:MPZ393527 MZV393508:MZV393527 NJR393508:NJR393527 NTN393508:NTN393527 ODJ393508:ODJ393527 ONF393508:ONF393527 OXB393508:OXB393527 PGX393508:PGX393527 PQT393508:PQT393527 QAP393508:QAP393527 QKL393508:QKL393527 QUH393508:QUH393527 RED393508:RED393527 RNZ393508:RNZ393527 RXV393508:RXV393527 SHR393508:SHR393527 SRN393508:SRN393527 TBJ393508:TBJ393527 TLF393508:TLF393527 TVB393508:TVB393527 UEX393508:UEX393527 UOT393508:UOT393527 UYP393508:UYP393527 VIL393508:VIL393527 VSH393508:VSH393527 WCD393508:WCD393527 WLZ393508:WLZ393527 WVV393508:WVV393527 V459044:V459063 JJ459044:JJ459063 TF459044:TF459063 ADB459044:ADB459063 AMX459044:AMX459063 AWT459044:AWT459063 BGP459044:BGP459063 BQL459044:BQL459063 CAH459044:CAH459063 CKD459044:CKD459063 CTZ459044:CTZ459063 DDV459044:DDV459063 DNR459044:DNR459063 DXN459044:DXN459063 EHJ459044:EHJ459063 ERF459044:ERF459063 FBB459044:FBB459063 FKX459044:FKX459063 FUT459044:FUT459063 GEP459044:GEP459063 GOL459044:GOL459063 GYH459044:GYH459063 HID459044:HID459063 HRZ459044:HRZ459063 IBV459044:IBV459063 ILR459044:ILR459063 IVN459044:IVN459063 JFJ459044:JFJ459063 JPF459044:JPF459063 JZB459044:JZB459063 KIX459044:KIX459063 KST459044:KST459063 LCP459044:LCP459063 LML459044:LML459063 LWH459044:LWH459063 MGD459044:MGD459063 MPZ459044:MPZ459063 MZV459044:MZV459063 NJR459044:NJR459063 NTN459044:NTN459063 ODJ459044:ODJ459063 ONF459044:ONF459063 OXB459044:OXB459063 PGX459044:PGX459063 PQT459044:PQT459063 QAP459044:QAP459063 QKL459044:QKL459063 QUH459044:QUH459063 RED459044:RED459063 RNZ459044:RNZ459063 RXV459044:RXV459063 SHR459044:SHR459063 SRN459044:SRN459063 TBJ459044:TBJ459063 TLF459044:TLF459063 TVB459044:TVB459063 UEX459044:UEX459063 UOT459044:UOT459063 UYP459044:UYP459063 VIL459044:VIL459063 VSH459044:VSH459063 WCD459044:WCD459063 WLZ459044:WLZ459063 WVV459044:WVV459063 V524580:V524599 JJ524580:JJ524599 TF524580:TF524599 ADB524580:ADB524599 AMX524580:AMX524599 AWT524580:AWT524599 BGP524580:BGP524599 BQL524580:BQL524599 CAH524580:CAH524599 CKD524580:CKD524599 CTZ524580:CTZ524599 DDV524580:DDV524599 DNR524580:DNR524599 DXN524580:DXN524599 EHJ524580:EHJ524599 ERF524580:ERF524599 FBB524580:FBB524599 FKX524580:FKX524599 FUT524580:FUT524599 GEP524580:GEP524599 GOL524580:GOL524599 GYH524580:GYH524599 HID524580:HID524599 HRZ524580:HRZ524599 IBV524580:IBV524599 ILR524580:ILR524599 IVN524580:IVN524599 JFJ524580:JFJ524599 JPF524580:JPF524599 JZB524580:JZB524599 KIX524580:KIX524599 KST524580:KST524599 LCP524580:LCP524599 LML524580:LML524599 LWH524580:LWH524599 MGD524580:MGD524599 MPZ524580:MPZ524599 MZV524580:MZV524599 NJR524580:NJR524599 NTN524580:NTN524599 ODJ524580:ODJ524599 ONF524580:ONF524599 OXB524580:OXB524599 PGX524580:PGX524599 PQT524580:PQT524599 QAP524580:QAP524599 QKL524580:QKL524599 QUH524580:QUH524599 RED524580:RED524599 RNZ524580:RNZ524599 RXV524580:RXV524599 SHR524580:SHR524599 SRN524580:SRN524599 TBJ524580:TBJ524599 TLF524580:TLF524599 TVB524580:TVB524599 UEX524580:UEX524599 UOT524580:UOT524599 UYP524580:UYP524599 VIL524580:VIL524599 VSH524580:VSH524599 WCD524580:WCD524599 WLZ524580:WLZ524599 WVV524580:WVV524599 V590116:V590135 JJ590116:JJ590135 TF590116:TF590135 ADB590116:ADB590135 AMX590116:AMX590135 AWT590116:AWT590135 BGP590116:BGP590135 BQL590116:BQL590135 CAH590116:CAH590135 CKD590116:CKD590135 CTZ590116:CTZ590135 DDV590116:DDV590135 DNR590116:DNR590135 DXN590116:DXN590135 EHJ590116:EHJ590135 ERF590116:ERF590135 FBB590116:FBB590135 FKX590116:FKX590135 FUT590116:FUT590135 GEP590116:GEP590135 GOL590116:GOL590135 GYH590116:GYH590135 HID590116:HID590135 HRZ590116:HRZ590135 IBV590116:IBV590135 ILR590116:ILR590135 IVN590116:IVN590135 JFJ590116:JFJ590135 JPF590116:JPF590135 JZB590116:JZB590135 KIX590116:KIX590135 KST590116:KST590135 LCP590116:LCP590135 LML590116:LML590135 LWH590116:LWH590135 MGD590116:MGD590135 MPZ590116:MPZ590135 MZV590116:MZV590135 NJR590116:NJR590135 NTN590116:NTN590135 ODJ590116:ODJ590135 ONF590116:ONF590135 OXB590116:OXB590135 PGX590116:PGX590135 PQT590116:PQT590135 QAP590116:QAP590135 QKL590116:QKL590135 QUH590116:QUH590135 RED590116:RED590135 RNZ590116:RNZ590135 RXV590116:RXV590135 SHR590116:SHR590135 SRN590116:SRN590135 TBJ590116:TBJ590135 TLF590116:TLF590135 TVB590116:TVB590135 UEX590116:UEX590135 UOT590116:UOT590135 UYP590116:UYP590135 VIL590116:VIL590135 VSH590116:VSH590135 WCD590116:WCD590135 WLZ590116:WLZ590135 WVV590116:WVV590135 V655652:V655671 JJ655652:JJ655671 TF655652:TF655671 ADB655652:ADB655671 AMX655652:AMX655671 AWT655652:AWT655671 BGP655652:BGP655671 BQL655652:BQL655671 CAH655652:CAH655671 CKD655652:CKD655671 CTZ655652:CTZ655671 DDV655652:DDV655671 DNR655652:DNR655671 DXN655652:DXN655671 EHJ655652:EHJ655671 ERF655652:ERF655671 FBB655652:FBB655671 FKX655652:FKX655671 FUT655652:FUT655671 GEP655652:GEP655671 GOL655652:GOL655671 GYH655652:GYH655671 HID655652:HID655671 HRZ655652:HRZ655671 IBV655652:IBV655671 ILR655652:ILR655671 IVN655652:IVN655671 JFJ655652:JFJ655671 JPF655652:JPF655671 JZB655652:JZB655671 KIX655652:KIX655671 KST655652:KST655671 LCP655652:LCP655671 LML655652:LML655671 LWH655652:LWH655671 MGD655652:MGD655671 MPZ655652:MPZ655671 MZV655652:MZV655671 NJR655652:NJR655671 NTN655652:NTN655671 ODJ655652:ODJ655671 ONF655652:ONF655671 OXB655652:OXB655671 PGX655652:PGX655671 PQT655652:PQT655671 QAP655652:QAP655671 QKL655652:QKL655671 QUH655652:QUH655671 RED655652:RED655671 RNZ655652:RNZ655671 RXV655652:RXV655671 SHR655652:SHR655671 SRN655652:SRN655671 TBJ655652:TBJ655671 TLF655652:TLF655671 TVB655652:TVB655671 UEX655652:UEX655671 UOT655652:UOT655671 UYP655652:UYP655671 VIL655652:VIL655671 VSH655652:VSH655671 WCD655652:WCD655671 WLZ655652:WLZ655671 WVV655652:WVV655671 V721188:V721207 JJ721188:JJ721207 TF721188:TF721207 ADB721188:ADB721207 AMX721188:AMX721207 AWT721188:AWT721207 BGP721188:BGP721207 BQL721188:BQL721207 CAH721188:CAH721207 CKD721188:CKD721207 CTZ721188:CTZ721207 DDV721188:DDV721207 DNR721188:DNR721207 DXN721188:DXN721207 EHJ721188:EHJ721207 ERF721188:ERF721207 FBB721188:FBB721207 FKX721188:FKX721207 FUT721188:FUT721207 GEP721188:GEP721207 GOL721188:GOL721207 GYH721188:GYH721207 HID721188:HID721207 HRZ721188:HRZ721207 IBV721188:IBV721207 ILR721188:ILR721207 IVN721188:IVN721207 JFJ721188:JFJ721207 JPF721188:JPF721207 JZB721188:JZB721207 KIX721188:KIX721207 KST721188:KST721207 LCP721188:LCP721207 LML721188:LML721207 LWH721188:LWH721207 MGD721188:MGD721207 MPZ721188:MPZ721207 MZV721188:MZV721207 NJR721188:NJR721207 NTN721188:NTN721207 ODJ721188:ODJ721207 ONF721188:ONF721207 OXB721188:OXB721207 PGX721188:PGX721207 PQT721188:PQT721207 QAP721188:QAP721207 QKL721188:QKL721207 QUH721188:QUH721207 RED721188:RED721207 RNZ721188:RNZ721207 RXV721188:RXV721207 SHR721188:SHR721207 SRN721188:SRN721207 TBJ721188:TBJ721207 TLF721188:TLF721207 TVB721188:TVB721207 UEX721188:UEX721207 UOT721188:UOT721207 UYP721188:UYP721207 VIL721188:VIL721207 VSH721188:VSH721207 WCD721188:WCD721207 WLZ721188:WLZ721207 WVV721188:WVV721207 V786724:V786743 JJ786724:JJ786743 TF786724:TF786743 ADB786724:ADB786743 AMX786724:AMX786743 AWT786724:AWT786743 BGP786724:BGP786743 BQL786724:BQL786743 CAH786724:CAH786743 CKD786724:CKD786743 CTZ786724:CTZ786743 DDV786724:DDV786743 DNR786724:DNR786743 DXN786724:DXN786743 EHJ786724:EHJ786743 ERF786724:ERF786743 FBB786724:FBB786743 FKX786724:FKX786743 FUT786724:FUT786743 GEP786724:GEP786743 GOL786724:GOL786743 GYH786724:GYH786743 HID786724:HID786743 HRZ786724:HRZ786743 IBV786724:IBV786743 ILR786724:ILR786743 IVN786724:IVN786743 JFJ786724:JFJ786743 JPF786724:JPF786743 JZB786724:JZB786743 KIX786724:KIX786743 KST786724:KST786743 LCP786724:LCP786743 LML786724:LML786743 LWH786724:LWH786743 MGD786724:MGD786743 MPZ786724:MPZ786743 MZV786724:MZV786743 NJR786724:NJR786743 NTN786724:NTN786743 ODJ786724:ODJ786743 ONF786724:ONF786743 OXB786724:OXB786743 PGX786724:PGX786743 PQT786724:PQT786743 QAP786724:QAP786743 QKL786724:QKL786743 QUH786724:QUH786743 RED786724:RED786743 RNZ786724:RNZ786743 RXV786724:RXV786743 SHR786724:SHR786743 SRN786724:SRN786743 TBJ786724:TBJ786743 TLF786724:TLF786743 TVB786724:TVB786743 UEX786724:UEX786743 UOT786724:UOT786743 UYP786724:UYP786743 VIL786724:VIL786743 VSH786724:VSH786743 WCD786724:WCD786743 WLZ786724:WLZ786743 WVV786724:WVV786743 V852260:V852279 JJ852260:JJ852279 TF852260:TF852279 ADB852260:ADB852279 AMX852260:AMX852279 AWT852260:AWT852279 BGP852260:BGP852279 BQL852260:BQL852279 CAH852260:CAH852279 CKD852260:CKD852279 CTZ852260:CTZ852279 DDV852260:DDV852279 DNR852260:DNR852279 DXN852260:DXN852279 EHJ852260:EHJ852279 ERF852260:ERF852279 FBB852260:FBB852279 FKX852260:FKX852279 FUT852260:FUT852279 GEP852260:GEP852279 GOL852260:GOL852279 GYH852260:GYH852279 HID852260:HID852279 HRZ852260:HRZ852279 IBV852260:IBV852279 ILR852260:ILR852279 IVN852260:IVN852279 JFJ852260:JFJ852279 JPF852260:JPF852279 JZB852260:JZB852279 KIX852260:KIX852279 KST852260:KST852279 LCP852260:LCP852279 LML852260:LML852279 LWH852260:LWH852279 MGD852260:MGD852279 MPZ852260:MPZ852279 MZV852260:MZV852279 NJR852260:NJR852279 NTN852260:NTN852279 ODJ852260:ODJ852279 ONF852260:ONF852279 OXB852260:OXB852279 PGX852260:PGX852279 PQT852260:PQT852279 QAP852260:QAP852279 QKL852260:QKL852279 QUH852260:QUH852279 RED852260:RED852279 RNZ852260:RNZ852279 RXV852260:RXV852279 SHR852260:SHR852279 SRN852260:SRN852279 TBJ852260:TBJ852279 TLF852260:TLF852279 TVB852260:TVB852279 UEX852260:UEX852279 UOT852260:UOT852279 UYP852260:UYP852279 VIL852260:VIL852279 VSH852260:VSH852279 WCD852260:WCD852279 WLZ852260:WLZ852279 WVV852260:WVV852279 V917796:V917815 JJ917796:JJ917815 TF917796:TF917815 ADB917796:ADB917815 AMX917796:AMX917815 AWT917796:AWT917815 BGP917796:BGP917815 BQL917796:BQL917815 CAH917796:CAH917815 CKD917796:CKD917815 CTZ917796:CTZ917815 DDV917796:DDV917815 DNR917796:DNR917815 DXN917796:DXN917815 EHJ917796:EHJ917815 ERF917796:ERF917815 FBB917796:FBB917815 FKX917796:FKX917815 FUT917796:FUT917815 GEP917796:GEP917815 GOL917796:GOL917815 GYH917796:GYH917815 HID917796:HID917815 HRZ917796:HRZ917815 IBV917796:IBV917815 ILR917796:ILR917815 IVN917796:IVN917815 JFJ917796:JFJ917815 JPF917796:JPF917815 JZB917796:JZB917815 KIX917796:KIX917815 KST917796:KST917815 LCP917796:LCP917815 LML917796:LML917815 LWH917796:LWH917815 MGD917796:MGD917815 MPZ917796:MPZ917815 MZV917796:MZV917815 NJR917796:NJR917815 NTN917796:NTN917815 ODJ917796:ODJ917815 ONF917796:ONF917815 OXB917796:OXB917815 PGX917796:PGX917815 PQT917796:PQT917815 QAP917796:QAP917815 QKL917796:QKL917815 QUH917796:QUH917815 RED917796:RED917815 RNZ917796:RNZ917815 RXV917796:RXV917815 SHR917796:SHR917815 SRN917796:SRN917815 TBJ917796:TBJ917815 TLF917796:TLF917815 TVB917796:TVB917815 UEX917796:UEX917815 UOT917796:UOT917815 UYP917796:UYP917815 VIL917796:VIL917815 VSH917796:VSH917815 WCD917796:WCD917815 WLZ917796:WLZ917815 WVV917796:WVV917815 V983332:V983351 JJ983332:JJ983351 TF983332:TF983351 ADB983332:ADB983351 AMX983332:AMX983351 AWT983332:AWT983351 BGP983332:BGP983351 BQL983332:BQL983351 CAH983332:CAH983351 CKD983332:CKD983351 CTZ983332:CTZ983351 DDV983332:DDV983351 DNR983332:DNR983351 DXN983332:DXN983351 EHJ983332:EHJ983351 ERF983332:ERF983351 FBB983332:FBB983351 FKX983332:FKX983351 FUT983332:FUT983351 GEP983332:GEP983351 GOL983332:GOL983351 GYH983332:GYH983351 HID983332:HID983351 HRZ983332:HRZ983351 IBV983332:IBV983351 ILR983332:ILR983351 IVN983332:IVN983351 JFJ983332:JFJ983351 JPF983332:JPF983351 JZB983332:JZB983351 KIX983332:KIX983351 KST983332:KST983351 LCP983332:LCP983351 LML983332:LML983351 LWH983332:LWH983351 MGD983332:MGD983351 MPZ983332:MPZ983351 MZV983332:MZV983351 NJR983332:NJR983351 NTN983332:NTN983351 ODJ983332:ODJ983351 ONF983332:ONF983351 OXB983332:OXB983351 PGX983332:PGX983351 PQT983332:PQT983351 QAP983332:QAP983351 QKL983332:QKL983351 QUH983332:QUH983351 RED983332:RED983351 RNZ983332:RNZ983351 RXV983332:RXV983351 SHR983332:SHR983351 SRN983332:SRN983351 TBJ983332:TBJ983351 TLF983332:TLF983351 TVB983332:TVB983351 UEX983332:UEX983351 UOT983332:UOT983351 UYP983332:UYP983351 VIL983332:VIL983351 VSH983332:VSH983351 WCD983332:WCD983351 WLZ983332:WLZ983351 JJ31:JJ32 TF31:TF32 ADB31:ADB32 AMX31:AMX32 AWT31:AWT32 BGP31:BGP32 BQL31:BQL32 CAH31:CAH32 CKD31:CKD32 CTZ31:CTZ32 DDV31:DDV32 DNR31:DNR32 DXN31:DXN32 EHJ31:EHJ32 ERF31:ERF32 FBB31:FBB32 FKX31:FKX32 FUT31:FUT32 GEP31:GEP32 GOL31:GOL32 GYH31:GYH32 HID31:HID32 HRZ31:HRZ32 IBV31:IBV32 ILR31:ILR32 IVN31:IVN32 JFJ31:JFJ32 JPF31:JPF32 JZB31:JZB32 KIX31:KIX32 KST31:KST32 LCP31:LCP32 LML31:LML32 LWH31:LWH32 MGD31:MGD32 MPZ31:MPZ32 MZV31:MZV32 NJR31:NJR32 NTN31:NTN32 ODJ31:ODJ32 ONF31:ONF32 OXB31:OXB32 PGX31:PGX32 PQT31:PQT32 QAP31:QAP32 QKL31:QKL32 QUH31:QUH32 RED31:RED32 RNZ31:RNZ32 RXV31:RXV32 SHR31:SHR32 SRN31:SRN32 TBJ31:TBJ32 TLF31:TLF32 TVB31:TVB32 UEX31:UEX32 UOT31:UOT32 UYP31:UYP32 VIL31:VIL32 VSH31:VSH32 WCD31:WCD32 WLZ31:WLZ32 WVV31:WVV32 JJ35:JJ335 TF35:TF335 ADB35:ADB335 AMX35:AMX335 AWT35:AWT335 BGP35:BGP335 BQL35:BQL335 CAH35:CAH335 CKD35:CKD335 CTZ35:CTZ335 DDV35:DDV335 DNR35:DNR335 DXN35:DXN335 EHJ35:EHJ335 ERF35:ERF335 FBB35:FBB335 FKX35:FKX335 FUT35:FUT335 GEP35:GEP335 GOL35:GOL335 GYH35:GYH335 HID35:HID335 HRZ35:HRZ335 IBV35:IBV335 ILR35:ILR335 IVN35:IVN335 JFJ35:JFJ335 JPF35:JPF335 JZB35:JZB335 KIX35:KIX335 KST35:KST335 LCP35:LCP335 LML35:LML335 LWH35:LWH335 MGD35:MGD335 MPZ35:MPZ335 MZV35:MZV335 NJR35:NJR335 NTN35:NTN335 ODJ35:ODJ335 ONF35:ONF335 OXB35:OXB335 PGX35:PGX335 PQT35:PQT335 QAP35:QAP335 QKL35:QKL335 QUH35:QUH335 RED35:RED335 RNZ35:RNZ335 RXV35:RXV335 SHR35:SHR335 SRN35:SRN335 TBJ35:TBJ335 TLF35:TLF335 TVB35:TVB335 UEX35:UEX335 UOT35:UOT335 UYP35:UYP335 VIL35:VIL335 VSH35:VSH335 WCD35:WCD335 WLZ35:WLZ335 WVV35:WVV335" xr:uid="{5C456ECF-4F4A-4259-8645-2CEA5A7849FD}">
      <formula1>"firm, as available and interruptible, other (specify in column AH)"</formula1>
    </dataValidation>
    <dataValidation type="list" allowBlank="1" showInputMessage="1" showErrorMessage="1" sqref="K65828:K65847 IW65828:IW65847 SS65828:SS65847 ACO65828:ACO65847 AMK65828:AMK65847 AWG65828:AWG65847 BGC65828:BGC65847 BPY65828:BPY65847 BZU65828:BZU65847 CJQ65828:CJQ65847 CTM65828:CTM65847 DDI65828:DDI65847 DNE65828:DNE65847 DXA65828:DXA65847 EGW65828:EGW65847 EQS65828:EQS65847 FAO65828:FAO65847 FKK65828:FKK65847 FUG65828:FUG65847 GEC65828:GEC65847 GNY65828:GNY65847 GXU65828:GXU65847 HHQ65828:HHQ65847 HRM65828:HRM65847 IBI65828:IBI65847 ILE65828:ILE65847 IVA65828:IVA65847 JEW65828:JEW65847 JOS65828:JOS65847 JYO65828:JYO65847 KIK65828:KIK65847 KSG65828:KSG65847 LCC65828:LCC65847 LLY65828:LLY65847 LVU65828:LVU65847 MFQ65828:MFQ65847 MPM65828:MPM65847 MZI65828:MZI65847 NJE65828:NJE65847 NTA65828:NTA65847 OCW65828:OCW65847 OMS65828:OMS65847 OWO65828:OWO65847 PGK65828:PGK65847 PQG65828:PQG65847 QAC65828:QAC65847 QJY65828:QJY65847 QTU65828:QTU65847 RDQ65828:RDQ65847 RNM65828:RNM65847 RXI65828:RXI65847 SHE65828:SHE65847 SRA65828:SRA65847 TAW65828:TAW65847 TKS65828:TKS65847 TUO65828:TUO65847 UEK65828:UEK65847 UOG65828:UOG65847 UYC65828:UYC65847 VHY65828:VHY65847 VRU65828:VRU65847 WBQ65828:WBQ65847 WLM65828:WLM65847 WVI65828:WVI65847 K131364:K131383 IW131364:IW131383 SS131364:SS131383 ACO131364:ACO131383 AMK131364:AMK131383 AWG131364:AWG131383 BGC131364:BGC131383 BPY131364:BPY131383 BZU131364:BZU131383 CJQ131364:CJQ131383 CTM131364:CTM131383 DDI131364:DDI131383 DNE131364:DNE131383 DXA131364:DXA131383 EGW131364:EGW131383 EQS131364:EQS131383 FAO131364:FAO131383 FKK131364:FKK131383 FUG131364:FUG131383 GEC131364:GEC131383 GNY131364:GNY131383 GXU131364:GXU131383 HHQ131364:HHQ131383 HRM131364:HRM131383 IBI131364:IBI131383 ILE131364:ILE131383 IVA131364:IVA131383 JEW131364:JEW131383 JOS131364:JOS131383 JYO131364:JYO131383 KIK131364:KIK131383 KSG131364:KSG131383 LCC131364:LCC131383 LLY131364:LLY131383 LVU131364:LVU131383 MFQ131364:MFQ131383 MPM131364:MPM131383 MZI131364:MZI131383 NJE131364:NJE131383 NTA131364:NTA131383 OCW131364:OCW131383 OMS131364:OMS131383 OWO131364:OWO131383 PGK131364:PGK131383 PQG131364:PQG131383 QAC131364:QAC131383 QJY131364:QJY131383 QTU131364:QTU131383 RDQ131364:RDQ131383 RNM131364:RNM131383 RXI131364:RXI131383 SHE131364:SHE131383 SRA131364:SRA131383 TAW131364:TAW131383 TKS131364:TKS131383 TUO131364:TUO131383 UEK131364:UEK131383 UOG131364:UOG131383 UYC131364:UYC131383 VHY131364:VHY131383 VRU131364:VRU131383 WBQ131364:WBQ131383 WLM131364:WLM131383 WVI131364:WVI131383 K196900:K196919 IW196900:IW196919 SS196900:SS196919 ACO196900:ACO196919 AMK196900:AMK196919 AWG196900:AWG196919 BGC196900:BGC196919 BPY196900:BPY196919 BZU196900:BZU196919 CJQ196900:CJQ196919 CTM196900:CTM196919 DDI196900:DDI196919 DNE196900:DNE196919 DXA196900:DXA196919 EGW196900:EGW196919 EQS196900:EQS196919 FAO196900:FAO196919 FKK196900:FKK196919 FUG196900:FUG196919 GEC196900:GEC196919 GNY196900:GNY196919 GXU196900:GXU196919 HHQ196900:HHQ196919 HRM196900:HRM196919 IBI196900:IBI196919 ILE196900:ILE196919 IVA196900:IVA196919 JEW196900:JEW196919 JOS196900:JOS196919 JYO196900:JYO196919 KIK196900:KIK196919 KSG196900:KSG196919 LCC196900:LCC196919 LLY196900:LLY196919 LVU196900:LVU196919 MFQ196900:MFQ196919 MPM196900:MPM196919 MZI196900:MZI196919 NJE196900:NJE196919 NTA196900:NTA196919 OCW196900:OCW196919 OMS196900:OMS196919 OWO196900:OWO196919 PGK196900:PGK196919 PQG196900:PQG196919 QAC196900:QAC196919 QJY196900:QJY196919 QTU196900:QTU196919 RDQ196900:RDQ196919 RNM196900:RNM196919 RXI196900:RXI196919 SHE196900:SHE196919 SRA196900:SRA196919 TAW196900:TAW196919 TKS196900:TKS196919 TUO196900:TUO196919 UEK196900:UEK196919 UOG196900:UOG196919 UYC196900:UYC196919 VHY196900:VHY196919 VRU196900:VRU196919 WBQ196900:WBQ196919 WLM196900:WLM196919 WVI196900:WVI196919 K262436:K262455 IW262436:IW262455 SS262436:SS262455 ACO262436:ACO262455 AMK262436:AMK262455 AWG262436:AWG262455 BGC262436:BGC262455 BPY262436:BPY262455 BZU262436:BZU262455 CJQ262436:CJQ262455 CTM262436:CTM262455 DDI262436:DDI262455 DNE262436:DNE262455 DXA262436:DXA262455 EGW262436:EGW262455 EQS262436:EQS262455 FAO262436:FAO262455 FKK262436:FKK262455 FUG262436:FUG262455 GEC262436:GEC262455 GNY262436:GNY262455 GXU262436:GXU262455 HHQ262436:HHQ262455 HRM262436:HRM262455 IBI262436:IBI262455 ILE262436:ILE262455 IVA262436:IVA262455 JEW262436:JEW262455 JOS262436:JOS262455 JYO262436:JYO262455 KIK262436:KIK262455 KSG262436:KSG262455 LCC262436:LCC262455 LLY262436:LLY262455 LVU262436:LVU262455 MFQ262436:MFQ262455 MPM262436:MPM262455 MZI262436:MZI262455 NJE262436:NJE262455 NTA262436:NTA262455 OCW262436:OCW262455 OMS262436:OMS262455 OWO262436:OWO262455 PGK262436:PGK262455 PQG262436:PQG262455 QAC262436:QAC262455 QJY262436:QJY262455 QTU262436:QTU262455 RDQ262436:RDQ262455 RNM262436:RNM262455 RXI262436:RXI262455 SHE262436:SHE262455 SRA262436:SRA262455 TAW262436:TAW262455 TKS262436:TKS262455 TUO262436:TUO262455 UEK262436:UEK262455 UOG262436:UOG262455 UYC262436:UYC262455 VHY262436:VHY262455 VRU262436:VRU262455 WBQ262436:WBQ262455 WLM262436:WLM262455 WVI262436:WVI262455 K327972:K327991 IW327972:IW327991 SS327972:SS327991 ACO327972:ACO327991 AMK327972:AMK327991 AWG327972:AWG327991 BGC327972:BGC327991 BPY327972:BPY327991 BZU327972:BZU327991 CJQ327972:CJQ327991 CTM327972:CTM327991 DDI327972:DDI327991 DNE327972:DNE327991 DXA327972:DXA327991 EGW327972:EGW327991 EQS327972:EQS327991 FAO327972:FAO327991 FKK327972:FKK327991 FUG327972:FUG327991 GEC327972:GEC327991 GNY327972:GNY327991 GXU327972:GXU327991 HHQ327972:HHQ327991 HRM327972:HRM327991 IBI327972:IBI327991 ILE327972:ILE327991 IVA327972:IVA327991 JEW327972:JEW327991 JOS327972:JOS327991 JYO327972:JYO327991 KIK327972:KIK327991 KSG327972:KSG327991 LCC327972:LCC327991 LLY327972:LLY327991 LVU327972:LVU327991 MFQ327972:MFQ327991 MPM327972:MPM327991 MZI327972:MZI327991 NJE327972:NJE327991 NTA327972:NTA327991 OCW327972:OCW327991 OMS327972:OMS327991 OWO327972:OWO327991 PGK327972:PGK327991 PQG327972:PQG327991 QAC327972:QAC327991 QJY327972:QJY327991 QTU327972:QTU327991 RDQ327972:RDQ327991 RNM327972:RNM327991 RXI327972:RXI327991 SHE327972:SHE327991 SRA327972:SRA327991 TAW327972:TAW327991 TKS327972:TKS327991 TUO327972:TUO327991 UEK327972:UEK327991 UOG327972:UOG327991 UYC327972:UYC327991 VHY327972:VHY327991 VRU327972:VRU327991 WBQ327972:WBQ327991 WLM327972:WLM327991 WVI327972:WVI327991 K393508:K393527 IW393508:IW393527 SS393508:SS393527 ACO393508:ACO393527 AMK393508:AMK393527 AWG393508:AWG393527 BGC393508:BGC393527 BPY393508:BPY393527 BZU393508:BZU393527 CJQ393508:CJQ393527 CTM393508:CTM393527 DDI393508:DDI393527 DNE393508:DNE393527 DXA393508:DXA393527 EGW393508:EGW393527 EQS393508:EQS393527 FAO393508:FAO393527 FKK393508:FKK393527 FUG393508:FUG393527 GEC393508:GEC393527 GNY393508:GNY393527 GXU393508:GXU393527 HHQ393508:HHQ393527 HRM393508:HRM393527 IBI393508:IBI393527 ILE393508:ILE393527 IVA393508:IVA393527 JEW393508:JEW393527 JOS393508:JOS393527 JYO393508:JYO393527 KIK393508:KIK393527 KSG393508:KSG393527 LCC393508:LCC393527 LLY393508:LLY393527 LVU393508:LVU393527 MFQ393508:MFQ393527 MPM393508:MPM393527 MZI393508:MZI393527 NJE393508:NJE393527 NTA393508:NTA393527 OCW393508:OCW393527 OMS393508:OMS393527 OWO393508:OWO393527 PGK393508:PGK393527 PQG393508:PQG393527 QAC393508:QAC393527 QJY393508:QJY393527 QTU393508:QTU393527 RDQ393508:RDQ393527 RNM393508:RNM393527 RXI393508:RXI393527 SHE393508:SHE393527 SRA393508:SRA393527 TAW393508:TAW393527 TKS393508:TKS393527 TUO393508:TUO393527 UEK393508:UEK393527 UOG393508:UOG393527 UYC393508:UYC393527 VHY393508:VHY393527 VRU393508:VRU393527 WBQ393508:WBQ393527 WLM393508:WLM393527 WVI393508:WVI393527 K459044:K459063 IW459044:IW459063 SS459044:SS459063 ACO459044:ACO459063 AMK459044:AMK459063 AWG459044:AWG459063 BGC459044:BGC459063 BPY459044:BPY459063 BZU459044:BZU459063 CJQ459044:CJQ459063 CTM459044:CTM459063 DDI459044:DDI459063 DNE459044:DNE459063 DXA459044:DXA459063 EGW459044:EGW459063 EQS459044:EQS459063 FAO459044:FAO459063 FKK459044:FKK459063 FUG459044:FUG459063 GEC459044:GEC459063 GNY459044:GNY459063 GXU459044:GXU459063 HHQ459044:HHQ459063 HRM459044:HRM459063 IBI459044:IBI459063 ILE459044:ILE459063 IVA459044:IVA459063 JEW459044:JEW459063 JOS459044:JOS459063 JYO459044:JYO459063 KIK459044:KIK459063 KSG459044:KSG459063 LCC459044:LCC459063 LLY459044:LLY459063 LVU459044:LVU459063 MFQ459044:MFQ459063 MPM459044:MPM459063 MZI459044:MZI459063 NJE459044:NJE459063 NTA459044:NTA459063 OCW459044:OCW459063 OMS459044:OMS459063 OWO459044:OWO459063 PGK459044:PGK459063 PQG459044:PQG459063 QAC459044:QAC459063 QJY459044:QJY459063 QTU459044:QTU459063 RDQ459044:RDQ459063 RNM459044:RNM459063 RXI459044:RXI459063 SHE459044:SHE459063 SRA459044:SRA459063 TAW459044:TAW459063 TKS459044:TKS459063 TUO459044:TUO459063 UEK459044:UEK459063 UOG459044:UOG459063 UYC459044:UYC459063 VHY459044:VHY459063 VRU459044:VRU459063 WBQ459044:WBQ459063 WLM459044:WLM459063 WVI459044:WVI459063 K524580:K524599 IW524580:IW524599 SS524580:SS524599 ACO524580:ACO524599 AMK524580:AMK524599 AWG524580:AWG524599 BGC524580:BGC524599 BPY524580:BPY524599 BZU524580:BZU524599 CJQ524580:CJQ524599 CTM524580:CTM524599 DDI524580:DDI524599 DNE524580:DNE524599 DXA524580:DXA524599 EGW524580:EGW524599 EQS524580:EQS524599 FAO524580:FAO524599 FKK524580:FKK524599 FUG524580:FUG524599 GEC524580:GEC524599 GNY524580:GNY524599 GXU524580:GXU524599 HHQ524580:HHQ524599 HRM524580:HRM524599 IBI524580:IBI524599 ILE524580:ILE524599 IVA524580:IVA524599 JEW524580:JEW524599 JOS524580:JOS524599 JYO524580:JYO524599 KIK524580:KIK524599 KSG524580:KSG524599 LCC524580:LCC524599 LLY524580:LLY524599 LVU524580:LVU524599 MFQ524580:MFQ524599 MPM524580:MPM524599 MZI524580:MZI524599 NJE524580:NJE524599 NTA524580:NTA524599 OCW524580:OCW524599 OMS524580:OMS524599 OWO524580:OWO524599 PGK524580:PGK524599 PQG524580:PQG524599 QAC524580:QAC524599 QJY524580:QJY524599 QTU524580:QTU524599 RDQ524580:RDQ524599 RNM524580:RNM524599 RXI524580:RXI524599 SHE524580:SHE524599 SRA524580:SRA524599 TAW524580:TAW524599 TKS524580:TKS524599 TUO524580:TUO524599 UEK524580:UEK524599 UOG524580:UOG524599 UYC524580:UYC524599 VHY524580:VHY524599 VRU524580:VRU524599 WBQ524580:WBQ524599 WLM524580:WLM524599 WVI524580:WVI524599 K590116:K590135 IW590116:IW590135 SS590116:SS590135 ACO590116:ACO590135 AMK590116:AMK590135 AWG590116:AWG590135 BGC590116:BGC590135 BPY590116:BPY590135 BZU590116:BZU590135 CJQ590116:CJQ590135 CTM590116:CTM590135 DDI590116:DDI590135 DNE590116:DNE590135 DXA590116:DXA590135 EGW590116:EGW590135 EQS590116:EQS590135 FAO590116:FAO590135 FKK590116:FKK590135 FUG590116:FUG590135 GEC590116:GEC590135 GNY590116:GNY590135 GXU590116:GXU590135 HHQ590116:HHQ590135 HRM590116:HRM590135 IBI590116:IBI590135 ILE590116:ILE590135 IVA590116:IVA590135 JEW590116:JEW590135 JOS590116:JOS590135 JYO590116:JYO590135 KIK590116:KIK590135 KSG590116:KSG590135 LCC590116:LCC590135 LLY590116:LLY590135 LVU590116:LVU590135 MFQ590116:MFQ590135 MPM590116:MPM590135 MZI590116:MZI590135 NJE590116:NJE590135 NTA590116:NTA590135 OCW590116:OCW590135 OMS590116:OMS590135 OWO590116:OWO590135 PGK590116:PGK590135 PQG590116:PQG590135 QAC590116:QAC590135 QJY590116:QJY590135 QTU590116:QTU590135 RDQ590116:RDQ590135 RNM590116:RNM590135 RXI590116:RXI590135 SHE590116:SHE590135 SRA590116:SRA590135 TAW590116:TAW590135 TKS590116:TKS590135 TUO590116:TUO590135 UEK590116:UEK590135 UOG590116:UOG590135 UYC590116:UYC590135 VHY590116:VHY590135 VRU590116:VRU590135 WBQ590116:WBQ590135 WLM590116:WLM590135 WVI590116:WVI590135 K655652:K655671 IW655652:IW655671 SS655652:SS655671 ACO655652:ACO655671 AMK655652:AMK655671 AWG655652:AWG655671 BGC655652:BGC655671 BPY655652:BPY655671 BZU655652:BZU655671 CJQ655652:CJQ655671 CTM655652:CTM655671 DDI655652:DDI655671 DNE655652:DNE655671 DXA655652:DXA655671 EGW655652:EGW655671 EQS655652:EQS655671 FAO655652:FAO655671 FKK655652:FKK655671 FUG655652:FUG655671 GEC655652:GEC655671 GNY655652:GNY655671 GXU655652:GXU655671 HHQ655652:HHQ655671 HRM655652:HRM655671 IBI655652:IBI655671 ILE655652:ILE655671 IVA655652:IVA655671 JEW655652:JEW655671 JOS655652:JOS655671 JYO655652:JYO655671 KIK655652:KIK655671 KSG655652:KSG655671 LCC655652:LCC655671 LLY655652:LLY655671 LVU655652:LVU655671 MFQ655652:MFQ655671 MPM655652:MPM655671 MZI655652:MZI655671 NJE655652:NJE655671 NTA655652:NTA655671 OCW655652:OCW655671 OMS655652:OMS655671 OWO655652:OWO655671 PGK655652:PGK655671 PQG655652:PQG655671 QAC655652:QAC655671 QJY655652:QJY655671 QTU655652:QTU655671 RDQ655652:RDQ655671 RNM655652:RNM655671 RXI655652:RXI655671 SHE655652:SHE655671 SRA655652:SRA655671 TAW655652:TAW655671 TKS655652:TKS655671 TUO655652:TUO655671 UEK655652:UEK655671 UOG655652:UOG655671 UYC655652:UYC655671 VHY655652:VHY655671 VRU655652:VRU655671 WBQ655652:WBQ655671 WLM655652:WLM655671 WVI655652:WVI655671 K721188:K721207 IW721188:IW721207 SS721188:SS721207 ACO721188:ACO721207 AMK721188:AMK721207 AWG721188:AWG721207 BGC721188:BGC721207 BPY721188:BPY721207 BZU721188:BZU721207 CJQ721188:CJQ721207 CTM721188:CTM721207 DDI721188:DDI721207 DNE721188:DNE721207 DXA721188:DXA721207 EGW721188:EGW721207 EQS721188:EQS721207 FAO721188:FAO721207 FKK721188:FKK721207 FUG721188:FUG721207 GEC721188:GEC721207 GNY721188:GNY721207 GXU721188:GXU721207 HHQ721188:HHQ721207 HRM721188:HRM721207 IBI721188:IBI721207 ILE721188:ILE721207 IVA721188:IVA721207 JEW721188:JEW721207 JOS721188:JOS721207 JYO721188:JYO721207 KIK721188:KIK721207 KSG721188:KSG721207 LCC721188:LCC721207 LLY721188:LLY721207 LVU721188:LVU721207 MFQ721188:MFQ721207 MPM721188:MPM721207 MZI721188:MZI721207 NJE721188:NJE721207 NTA721188:NTA721207 OCW721188:OCW721207 OMS721188:OMS721207 OWO721188:OWO721207 PGK721188:PGK721207 PQG721188:PQG721207 QAC721188:QAC721207 QJY721188:QJY721207 QTU721188:QTU721207 RDQ721188:RDQ721207 RNM721188:RNM721207 RXI721188:RXI721207 SHE721188:SHE721207 SRA721188:SRA721207 TAW721188:TAW721207 TKS721188:TKS721207 TUO721188:TUO721207 UEK721188:UEK721207 UOG721188:UOG721207 UYC721188:UYC721207 VHY721188:VHY721207 VRU721188:VRU721207 WBQ721188:WBQ721207 WLM721188:WLM721207 WVI721188:WVI721207 K786724:K786743 IW786724:IW786743 SS786724:SS786743 ACO786724:ACO786743 AMK786724:AMK786743 AWG786724:AWG786743 BGC786724:BGC786743 BPY786724:BPY786743 BZU786724:BZU786743 CJQ786724:CJQ786743 CTM786724:CTM786743 DDI786724:DDI786743 DNE786724:DNE786743 DXA786724:DXA786743 EGW786724:EGW786743 EQS786724:EQS786743 FAO786724:FAO786743 FKK786724:FKK786743 FUG786724:FUG786743 GEC786724:GEC786743 GNY786724:GNY786743 GXU786724:GXU786743 HHQ786724:HHQ786743 HRM786724:HRM786743 IBI786724:IBI786743 ILE786724:ILE786743 IVA786724:IVA786743 JEW786724:JEW786743 JOS786724:JOS786743 JYO786724:JYO786743 KIK786724:KIK786743 KSG786724:KSG786743 LCC786724:LCC786743 LLY786724:LLY786743 LVU786724:LVU786743 MFQ786724:MFQ786743 MPM786724:MPM786743 MZI786724:MZI786743 NJE786724:NJE786743 NTA786724:NTA786743 OCW786724:OCW786743 OMS786724:OMS786743 OWO786724:OWO786743 PGK786724:PGK786743 PQG786724:PQG786743 QAC786724:QAC786743 QJY786724:QJY786743 QTU786724:QTU786743 RDQ786724:RDQ786743 RNM786724:RNM786743 RXI786724:RXI786743 SHE786724:SHE786743 SRA786724:SRA786743 TAW786724:TAW786743 TKS786724:TKS786743 TUO786724:TUO786743 UEK786724:UEK786743 UOG786724:UOG786743 UYC786724:UYC786743 VHY786724:VHY786743 VRU786724:VRU786743 WBQ786724:WBQ786743 WLM786724:WLM786743 WVI786724:WVI786743 K852260:K852279 IW852260:IW852279 SS852260:SS852279 ACO852260:ACO852279 AMK852260:AMK852279 AWG852260:AWG852279 BGC852260:BGC852279 BPY852260:BPY852279 BZU852260:BZU852279 CJQ852260:CJQ852279 CTM852260:CTM852279 DDI852260:DDI852279 DNE852260:DNE852279 DXA852260:DXA852279 EGW852260:EGW852279 EQS852260:EQS852279 FAO852260:FAO852279 FKK852260:FKK852279 FUG852260:FUG852279 GEC852260:GEC852279 GNY852260:GNY852279 GXU852260:GXU852279 HHQ852260:HHQ852279 HRM852260:HRM852279 IBI852260:IBI852279 ILE852260:ILE852279 IVA852260:IVA852279 JEW852260:JEW852279 JOS852260:JOS852279 JYO852260:JYO852279 KIK852260:KIK852279 KSG852260:KSG852279 LCC852260:LCC852279 LLY852260:LLY852279 LVU852260:LVU852279 MFQ852260:MFQ852279 MPM852260:MPM852279 MZI852260:MZI852279 NJE852260:NJE852279 NTA852260:NTA852279 OCW852260:OCW852279 OMS852260:OMS852279 OWO852260:OWO852279 PGK852260:PGK852279 PQG852260:PQG852279 QAC852260:QAC852279 QJY852260:QJY852279 QTU852260:QTU852279 RDQ852260:RDQ852279 RNM852260:RNM852279 RXI852260:RXI852279 SHE852260:SHE852279 SRA852260:SRA852279 TAW852260:TAW852279 TKS852260:TKS852279 TUO852260:TUO852279 UEK852260:UEK852279 UOG852260:UOG852279 UYC852260:UYC852279 VHY852260:VHY852279 VRU852260:VRU852279 WBQ852260:WBQ852279 WLM852260:WLM852279 WVI852260:WVI852279 K917796:K917815 IW917796:IW917815 SS917796:SS917815 ACO917796:ACO917815 AMK917796:AMK917815 AWG917796:AWG917815 BGC917796:BGC917815 BPY917796:BPY917815 BZU917796:BZU917815 CJQ917796:CJQ917815 CTM917796:CTM917815 DDI917796:DDI917815 DNE917796:DNE917815 DXA917796:DXA917815 EGW917796:EGW917815 EQS917796:EQS917815 FAO917796:FAO917815 FKK917796:FKK917815 FUG917796:FUG917815 GEC917796:GEC917815 GNY917796:GNY917815 GXU917796:GXU917815 HHQ917796:HHQ917815 HRM917796:HRM917815 IBI917796:IBI917815 ILE917796:ILE917815 IVA917796:IVA917815 JEW917796:JEW917815 JOS917796:JOS917815 JYO917796:JYO917815 KIK917796:KIK917815 KSG917796:KSG917815 LCC917796:LCC917815 LLY917796:LLY917815 LVU917796:LVU917815 MFQ917796:MFQ917815 MPM917796:MPM917815 MZI917796:MZI917815 NJE917796:NJE917815 NTA917796:NTA917815 OCW917796:OCW917815 OMS917796:OMS917815 OWO917796:OWO917815 PGK917796:PGK917815 PQG917796:PQG917815 QAC917796:QAC917815 QJY917796:QJY917815 QTU917796:QTU917815 RDQ917796:RDQ917815 RNM917796:RNM917815 RXI917796:RXI917815 SHE917796:SHE917815 SRA917796:SRA917815 TAW917796:TAW917815 TKS917796:TKS917815 TUO917796:TUO917815 UEK917796:UEK917815 UOG917796:UOG917815 UYC917796:UYC917815 VHY917796:VHY917815 VRU917796:VRU917815 WBQ917796:WBQ917815 WLM917796:WLM917815 WVI917796:WVI917815 K983332:K983351 IW983332:IW983351 SS983332:SS983351 ACO983332:ACO983351 AMK983332:AMK983351 AWG983332:AWG983351 BGC983332:BGC983351 BPY983332:BPY983351 BZU983332:BZU983351 CJQ983332:CJQ983351 CTM983332:CTM983351 DDI983332:DDI983351 DNE983332:DNE983351 DXA983332:DXA983351 EGW983332:EGW983351 EQS983332:EQS983351 FAO983332:FAO983351 FKK983332:FKK983351 FUG983332:FUG983351 GEC983332:GEC983351 GNY983332:GNY983351 GXU983332:GXU983351 HHQ983332:HHQ983351 HRM983332:HRM983351 IBI983332:IBI983351 ILE983332:ILE983351 IVA983332:IVA983351 JEW983332:JEW983351 JOS983332:JOS983351 JYO983332:JYO983351 KIK983332:KIK983351 KSG983332:KSG983351 LCC983332:LCC983351 LLY983332:LLY983351 LVU983332:LVU983351 MFQ983332:MFQ983351 MPM983332:MPM983351 MZI983332:MZI983351 NJE983332:NJE983351 NTA983332:NTA983351 OCW983332:OCW983351 OMS983332:OMS983351 OWO983332:OWO983351 PGK983332:PGK983351 PQG983332:PQG983351 QAC983332:QAC983351 QJY983332:QJY983351 QTU983332:QTU983351 RDQ983332:RDQ983351 RNM983332:RNM983351 RXI983332:RXI983351 SHE983332:SHE983351 SRA983332:SRA983351 TAW983332:TAW983351 TKS983332:TKS983351 TUO983332:TUO983351 UEK983332:UEK983351 UOG983332:UOG983351 UYC983332:UYC983351 VHY983332:VHY983351 VRU983332:VRU983351 WBQ983332:WBQ983351 WLM983332:WLM983351 WVI983332:WVI983351 WVI31:WVI32 IW31:IW32 SS31:SS32 ACO31:ACO32 AMK31:AMK32 AWG31:AWG32 BGC31:BGC32 BPY31:BPY32 BZU31:BZU32 CJQ31:CJQ32 CTM31:CTM32 DDI31:DDI32 DNE31:DNE32 DXA31:DXA32 EGW31:EGW32 EQS31:EQS32 FAO31:FAO32 FKK31:FKK32 FUG31:FUG32 GEC31:GEC32 GNY31:GNY32 GXU31:GXU32 HHQ31:HHQ32 HRM31:HRM32 IBI31:IBI32 ILE31:ILE32 IVA31:IVA32 JEW31:JEW32 JOS31:JOS32 JYO31:JYO32 KIK31:KIK32 KSG31:KSG32 LCC31:LCC32 LLY31:LLY32 LVU31:LVU32 MFQ31:MFQ32 MPM31:MPM32 MZI31:MZI32 NJE31:NJE32 NTA31:NTA32 OCW31:OCW32 OMS31:OMS32 OWO31:OWO32 PGK31:PGK32 PQG31:PQG32 QAC31:QAC32 QJY31:QJY32 QTU31:QTU32 RDQ31:RDQ32 RNM31:RNM32 RXI31:RXI32 SHE31:SHE32 SRA31:SRA32 TAW31:TAW32 TKS31:TKS32 TUO31:TUO32 UEK31:UEK32 UOG31:UOG32 UYC31:UYC32 VHY31:VHY32 VRU31:VRU32 WBQ31:WBQ32 WLM31:WLM32 SS35:SS335 ACO35:ACO335 AMK35:AMK335 AWG35:AWG335 BGC35:BGC335 BPY35:BPY335 BZU35:BZU335 CJQ35:CJQ335 CTM35:CTM335 DDI35:DDI335 DNE35:DNE335 DXA35:DXA335 EGW35:EGW335 EQS35:EQS335 FAO35:FAO335 FKK35:FKK335 FUG35:FUG335 GEC35:GEC335 GNY35:GNY335 GXU35:GXU335 HHQ35:HHQ335 HRM35:HRM335 IBI35:IBI335 ILE35:ILE335 IVA35:IVA335 JEW35:JEW335 JOS35:JOS335 JYO35:JYO335 KIK35:KIK335 KSG35:KSG335 LCC35:LCC335 LLY35:LLY335 LVU35:LVU335 MFQ35:MFQ335 MPM35:MPM335 MZI35:MZI335 NJE35:NJE335 NTA35:NTA335 OCW35:OCW335 OMS35:OMS335 OWO35:OWO335 PGK35:PGK335 PQG35:PQG335 QAC35:QAC335 QJY35:QJY335 QTU35:QTU335 RDQ35:RDQ335 RNM35:RNM335 RXI35:RXI335 SHE35:SHE335 SRA35:SRA335 TAW35:TAW335 TKS35:TKS335 TUO35:TUO335 UEK35:UEK335 UOG35:UOG335 UYC35:UYC335 VHY35:VHY335 VRU35:VRU335 WBQ35:WBQ335 WLM35:WLM335 WVI35:WVI335 IW35:IW335 K14:K335" xr:uid="{12FCD48F-7D29-46CE-A9DE-B4EE8A2A55CD}">
      <formula1>"GJ, GJ/day"</formula1>
    </dataValidation>
    <dataValidation type="list" allowBlank="1" showInputMessage="1" showErrorMessage="1" sqref="P65828:P65847 JB65828:JB65847 SX65828:SX65847 ACT65828:ACT65847 AMP65828:AMP65847 AWL65828:AWL65847 BGH65828:BGH65847 BQD65828:BQD65847 BZZ65828:BZZ65847 CJV65828:CJV65847 CTR65828:CTR65847 DDN65828:DDN65847 DNJ65828:DNJ65847 DXF65828:DXF65847 EHB65828:EHB65847 EQX65828:EQX65847 FAT65828:FAT65847 FKP65828:FKP65847 FUL65828:FUL65847 GEH65828:GEH65847 GOD65828:GOD65847 GXZ65828:GXZ65847 HHV65828:HHV65847 HRR65828:HRR65847 IBN65828:IBN65847 ILJ65828:ILJ65847 IVF65828:IVF65847 JFB65828:JFB65847 JOX65828:JOX65847 JYT65828:JYT65847 KIP65828:KIP65847 KSL65828:KSL65847 LCH65828:LCH65847 LMD65828:LMD65847 LVZ65828:LVZ65847 MFV65828:MFV65847 MPR65828:MPR65847 MZN65828:MZN65847 NJJ65828:NJJ65847 NTF65828:NTF65847 ODB65828:ODB65847 OMX65828:OMX65847 OWT65828:OWT65847 PGP65828:PGP65847 PQL65828:PQL65847 QAH65828:QAH65847 QKD65828:QKD65847 QTZ65828:QTZ65847 RDV65828:RDV65847 RNR65828:RNR65847 RXN65828:RXN65847 SHJ65828:SHJ65847 SRF65828:SRF65847 TBB65828:TBB65847 TKX65828:TKX65847 TUT65828:TUT65847 UEP65828:UEP65847 UOL65828:UOL65847 UYH65828:UYH65847 VID65828:VID65847 VRZ65828:VRZ65847 WBV65828:WBV65847 WLR65828:WLR65847 WVN65828:WVN65847 P131364:P131383 JB131364:JB131383 SX131364:SX131383 ACT131364:ACT131383 AMP131364:AMP131383 AWL131364:AWL131383 BGH131364:BGH131383 BQD131364:BQD131383 BZZ131364:BZZ131383 CJV131364:CJV131383 CTR131364:CTR131383 DDN131364:DDN131383 DNJ131364:DNJ131383 DXF131364:DXF131383 EHB131364:EHB131383 EQX131364:EQX131383 FAT131364:FAT131383 FKP131364:FKP131383 FUL131364:FUL131383 GEH131364:GEH131383 GOD131364:GOD131383 GXZ131364:GXZ131383 HHV131364:HHV131383 HRR131364:HRR131383 IBN131364:IBN131383 ILJ131364:ILJ131383 IVF131364:IVF131383 JFB131364:JFB131383 JOX131364:JOX131383 JYT131364:JYT131383 KIP131364:KIP131383 KSL131364:KSL131383 LCH131364:LCH131383 LMD131364:LMD131383 LVZ131364:LVZ131383 MFV131364:MFV131383 MPR131364:MPR131383 MZN131364:MZN131383 NJJ131364:NJJ131383 NTF131364:NTF131383 ODB131364:ODB131383 OMX131364:OMX131383 OWT131364:OWT131383 PGP131364:PGP131383 PQL131364:PQL131383 QAH131364:QAH131383 QKD131364:QKD131383 QTZ131364:QTZ131383 RDV131364:RDV131383 RNR131364:RNR131383 RXN131364:RXN131383 SHJ131364:SHJ131383 SRF131364:SRF131383 TBB131364:TBB131383 TKX131364:TKX131383 TUT131364:TUT131383 UEP131364:UEP131383 UOL131364:UOL131383 UYH131364:UYH131383 VID131364:VID131383 VRZ131364:VRZ131383 WBV131364:WBV131383 WLR131364:WLR131383 WVN131364:WVN131383 P196900:P196919 JB196900:JB196919 SX196900:SX196919 ACT196900:ACT196919 AMP196900:AMP196919 AWL196900:AWL196919 BGH196900:BGH196919 BQD196900:BQD196919 BZZ196900:BZZ196919 CJV196900:CJV196919 CTR196900:CTR196919 DDN196900:DDN196919 DNJ196900:DNJ196919 DXF196900:DXF196919 EHB196900:EHB196919 EQX196900:EQX196919 FAT196900:FAT196919 FKP196900:FKP196919 FUL196900:FUL196919 GEH196900:GEH196919 GOD196900:GOD196919 GXZ196900:GXZ196919 HHV196900:HHV196919 HRR196900:HRR196919 IBN196900:IBN196919 ILJ196900:ILJ196919 IVF196900:IVF196919 JFB196900:JFB196919 JOX196900:JOX196919 JYT196900:JYT196919 KIP196900:KIP196919 KSL196900:KSL196919 LCH196900:LCH196919 LMD196900:LMD196919 LVZ196900:LVZ196919 MFV196900:MFV196919 MPR196900:MPR196919 MZN196900:MZN196919 NJJ196900:NJJ196919 NTF196900:NTF196919 ODB196900:ODB196919 OMX196900:OMX196919 OWT196900:OWT196919 PGP196900:PGP196919 PQL196900:PQL196919 QAH196900:QAH196919 QKD196900:QKD196919 QTZ196900:QTZ196919 RDV196900:RDV196919 RNR196900:RNR196919 RXN196900:RXN196919 SHJ196900:SHJ196919 SRF196900:SRF196919 TBB196900:TBB196919 TKX196900:TKX196919 TUT196900:TUT196919 UEP196900:UEP196919 UOL196900:UOL196919 UYH196900:UYH196919 VID196900:VID196919 VRZ196900:VRZ196919 WBV196900:WBV196919 WLR196900:WLR196919 WVN196900:WVN196919 P262436:P262455 JB262436:JB262455 SX262436:SX262455 ACT262436:ACT262455 AMP262436:AMP262455 AWL262436:AWL262455 BGH262436:BGH262455 BQD262436:BQD262455 BZZ262436:BZZ262455 CJV262436:CJV262455 CTR262436:CTR262455 DDN262436:DDN262455 DNJ262436:DNJ262455 DXF262436:DXF262455 EHB262436:EHB262455 EQX262436:EQX262455 FAT262436:FAT262455 FKP262436:FKP262455 FUL262436:FUL262455 GEH262436:GEH262455 GOD262436:GOD262455 GXZ262436:GXZ262455 HHV262436:HHV262455 HRR262436:HRR262455 IBN262436:IBN262455 ILJ262436:ILJ262455 IVF262436:IVF262455 JFB262436:JFB262455 JOX262436:JOX262455 JYT262436:JYT262455 KIP262436:KIP262455 KSL262436:KSL262455 LCH262436:LCH262455 LMD262436:LMD262455 LVZ262436:LVZ262455 MFV262436:MFV262455 MPR262436:MPR262455 MZN262436:MZN262455 NJJ262436:NJJ262455 NTF262436:NTF262455 ODB262436:ODB262455 OMX262436:OMX262455 OWT262436:OWT262455 PGP262436:PGP262455 PQL262436:PQL262455 QAH262436:QAH262455 QKD262436:QKD262455 QTZ262436:QTZ262455 RDV262436:RDV262455 RNR262436:RNR262455 RXN262436:RXN262455 SHJ262436:SHJ262455 SRF262436:SRF262455 TBB262436:TBB262455 TKX262436:TKX262455 TUT262436:TUT262455 UEP262436:UEP262455 UOL262436:UOL262455 UYH262436:UYH262455 VID262436:VID262455 VRZ262436:VRZ262455 WBV262436:WBV262455 WLR262436:WLR262455 WVN262436:WVN262455 P327972:P327991 JB327972:JB327991 SX327972:SX327991 ACT327972:ACT327991 AMP327972:AMP327991 AWL327972:AWL327991 BGH327972:BGH327991 BQD327972:BQD327991 BZZ327972:BZZ327991 CJV327972:CJV327991 CTR327972:CTR327991 DDN327972:DDN327991 DNJ327972:DNJ327991 DXF327972:DXF327991 EHB327972:EHB327991 EQX327972:EQX327991 FAT327972:FAT327991 FKP327972:FKP327991 FUL327972:FUL327991 GEH327972:GEH327991 GOD327972:GOD327991 GXZ327972:GXZ327991 HHV327972:HHV327991 HRR327972:HRR327991 IBN327972:IBN327991 ILJ327972:ILJ327991 IVF327972:IVF327991 JFB327972:JFB327991 JOX327972:JOX327991 JYT327972:JYT327991 KIP327972:KIP327991 KSL327972:KSL327991 LCH327972:LCH327991 LMD327972:LMD327991 LVZ327972:LVZ327991 MFV327972:MFV327991 MPR327972:MPR327991 MZN327972:MZN327991 NJJ327972:NJJ327991 NTF327972:NTF327991 ODB327972:ODB327991 OMX327972:OMX327991 OWT327972:OWT327991 PGP327972:PGP327991 PQL327972:PQL327991 QAH327972:QAH327991 QKD327972:QKD327991 QTZ327972:QTZ327991 RDV327972:RDV327991 RNR327972:RNR327991 RXN327972:RXN327991 SHJ327972:SHJ327991 SRF327972:SRF327991 TBB327972:TBB327991 TKX327972:TKX327991 TUT327972:TUT327991 UEP327972:UEP327991 UOL327972:UOL327991 UYH327972:UYH327991 VID327972:VID327991 VRZ327972:VRZ327991 WBV327972:WBV327991 WLR327972:WLR327991 WVN327972:WVN327991 P393508:P393527 JB393508:JB393527 SX393508:SX393527 ACT393508:ACT393527 AMP393508:AMP393527 AWL393508:AWL393527 BGH393508:BGH393527 BQD393508:BQD393527 BZZ393508:BZZ393527 CJV393508:CJV393527 CTR393508:CTR393527 DDN393508:DDN393527 DNJ393508:DNJ393527 DXF393508:DXF393527 EHB393508:EHB393527 EQX393508:EQX393527 FAT393508:FAT393527 FKP393508:FKP393527 FUL393508:FUL393527 GEH393508:GEH393527 GOD393508:GOD393527 GXZ393508:GXZ393527 HHV393508:HHV393527 HRR393508:HRR393527 IBN393508:IBN393527 ILJ393508:ILJ393527 IVF393508:IVF393527 JFB393508:JFB393527 JOX393508:JOX393527 JYT393508:JYT393527 KIP393508:KIP393527 KSL393508:KSL393527 LCH393508:LCH393527 LMD393508:LMD393527 LVZ393508:LVZ393527 MFV393508:MFV393527 MPR393508:MPR393527 MZN393508:MZN393527 NJJ393508:NJJ393527 NTF393508:NTF393527 ODB393508:ODB393527 OMX393508:OMX393527 OWT393508:OWT393527 PGP393508:PGP393527 PQL393508:PQL393527 QAH393508:QAH393527 QKD393508:QKD393527 QTZ393508:QTZ393527 RDV393508:RDV393527 RNR393508:RNR393527 RXN393508:RXN393527 SHJ393508:SHJ393527 SRF393508:SRF393527 TBB393508:TBB393527 TKX393508:TKX393527 TUT393508:TUT393527 UEP393508:UEP393527 UOL393508:UOL393527 UYH393508:UYH393527 VID393508:VID393527 VRZ393508:VRZ393527 WBV393508:WBV393527 WLR393508:WLR393527 WVN393508:WVN393527 P459044:P459063 JB459044:JB459063 SX459044:SX459063 ACT459044:ACT459063 AMP459044:AMP459063 AWL459044:AWL459063 BGH459044:BGH459063 BQD459044:BQD459063 BZZ459044:BZZ459063 CJV459044:CJV459063 CTR459044:CTR459063 DDN459044:DDN459063 DNJ459044:DNJ459063 DXF459044:DXF459063 EHB459044:EHB459063 EQX459044:EQX459063 FAT459044:FAT459063 FKP459044:FKP459063 FUL459044:FUL459063 GEH459044:GEH459063 GOD459044:GOD459063 GXZ459044:GXZ459063 HHV459044:HHV459063 HRR459044:HRR459063 IBN459044:IBN459063 ILJ459044:ILJ459063 IVF459044:IVF459063 JFB459044:JFB459063 JOX459044:JOX459063 JYT459044:JYT459063 KIP459044:KIP459063 KSL459044:KSL459063 LCH459044:LCH459063 LMD459044:LMD459063 LVZ459044:LVZ459063 MFV459044:MFV459063 MPR459044:MPR459063 MZN459044:MZN459063 NJJ459044:NJJ459063 NTF459044:NTF459063 ODB459044:ODB459063 OMX459044:OMX459063 OWT459044:OWT459063 PGP459044:PGP459063 PQL459044:PQL459063 QAH459044:QAH459063 QKD459044:QKD459063 QTZ459044:QTZ459063 RDV459044:RDV459063 RNR459044:RNR459063 RXN459044:RXN459063 SHJ459044:SHJ459063 SRF459044:SRF459063 TBB459044:TBB459063 TKX459044:TKX459063 TUT459044:TUT459063 UEP459044:UEP459063 UOL459044:UOL459063 UYH459044:UYH459063 VID459044:VID459063 VRZ459044:VRZ459063 WBV459044:WBV459063 WLR459044:WLR459063 WVN459044:WVN459063 P524580:P524599 JB524580:JB524599 SX524580:SX524599 ACT524580:ACT524599 AMP524580:AMP524599 AWL524580:AWL524599 BGH524580:BGH524599 BQD524580:BQD524599 BZZ524580:BZZ524599 CJV524580:CJV524599 CTR524580:CTR524599 DDN524580:DDN524599 DNJ524580:DNJ524599 DXF524580:DXF524599 EHB524580:EHB524599 EQX524580:EQX524599 FAT524580:FAT524599 FKP524580:FKP524599 FUL524580:FUL524599 GEH524580:GEH524599 GOD524580:GOD524599 GXZ524580:GXZ524599 HHV524580:HHV524599 HRR524580:HRR524599 IBN524580:IBN524599 ILJ524580:ILJ524599 IVF524580:IVF524599 JFB524580:JFB524599 JOX524580:JOX524599 JYT524580:JYT524599 KIP524580:KIP524599 KSL524580:KSL524599 LCH524580:LCH524599 LMD524580:LMD524599 LVZ524580:LVZ524599 MFV524580:MFV524599 MPR524580:MPR524599 MZN524580:MZN524599 NJJ524580:NJJ524599 NTF524580:NTF524599 ODB524580:ODB524599 OMX524580:OMX524599 OWT524580:OWT524599 PGP524580:PGP524599 PQL524580:PQL524599 QAH524580:QAH524599 QKD524580:QKD524599 QTZ524580:QTZ524599 RDV524580:RDV524599 RNR524580:RNR524599 RXN524580:RXN524599 SHJ524580:SHJ524599 SRF524580:SRF524599 TBB524580:TBB524599 TKX524580:TKX524599 TUT524580:TUT524599 UEP524580:UEP524599 UOL524580:UOL524599 UYH524580:UYH524599 VID524580:VID524599 VRZ524580:VRZ524599 WBV524580:WBV524599 WLR524580:WLR524599 WVN524580:WVN524599 P590116:P590135 JB590116:JB590135 SX590116:SX590135 ACT590116:ACT590135 AMP590116:AMP590135 AWL590116:AWL590135 BGH590116:BGH590135 BQD590116:BQD590135 BZZ590116:BZZ590135 CJV590116:CJV590135 CTR590116:CTR590135 DDN590116:DDN590135 DNJ590116:DNJ590135 DXF590116:DXF590135 EHB590116:EHB590135 EQX590116:EQX590135 FAT590116:FAT590135 FKP590116:FKP590135 FUL590116:FUL590135 GEH590116:GEH590135 GOD590116:GOD590135 GXZ590116:GXZ590135 HHV590116:HHV590135 HRR590116:HRR590135 IBN590116:IBN590135 ILJ590116:ILJ590135 IVF590116:IVF590135 JFB590116:JFB590135 JOX590116:JOX590135 JYT590116:JYT590135 KIP590116:KIP590135 KSL590116:KSL590135 LCH590116:LCH590135 LMD590116:LMD590135 LVZ590116:LVZ590135 MFV590116:MFV590135 MPR590116:MPR590135 MZN590116:MZN590135 NJJ590116:NJJ590135 NTF590116:NTF590135 ODB590116:ODB590135 OMX590116:OMX590135 OWT590116:OWT590135 PGP590116:PGP590135 PQL590116:PQL590135 QAH590116:QAH590135 QKD590116:QKD590135 QTZ590116:QTZ590135 RDV590116:RDV590135 RNR590116:RNR590135 RXN590116:RXN590135 SHJ590116:SHJ590135 SRF590116:SRF590135 TBB590116:TBB590135 TKX590116:TKX590135 TUT590116:TUT590135 UEP590116:UEP590135 UOL590116:UOL590135 UYH590116:UYH590135 VID590116:VID590135 VRZ590116:VRZ590135 WBV590116:WBV590135 WLR590116:WLR590135 WVN590116:WVN590135 P655652:P655671 JB655652:JB655671 SX655652:SX655671 ACT655652:ACT655671 AMP655652:AMP655671 AWL655652:AWL655671 BGH655652:BGH655671 BQD655652:BQD655671 BZZ655652:BZZ655671 CJV655652:CJV655671 CTR655652:CTR655671 DDN655652:DDN655671 DNJ655652:DNJ655671 DXF655652:DXF655671 EHB655652:EHB655671 EQX655652:EQX655671 FAT655652:FAT655671 FKP655652:FKP655671 FUL655652:FUL655671 GEH655652:GEH655671 GOD655652:GOD655671 GXZ655652:GXZ655671 HHV655652:HHV655671 HRR655652:HRR655671 IBN655652:IBN655671 ILJ655652:ILJ655671 IVF655652:IVF655671 JFB655652:JFB655671 JOX655652:JOX655671 JYT655652:JYT655671 KIP655652:KIP655671 KSL655652:KSL655671 LCH655652:LCH655671 LMD655652:LMD655671 LVZ655652:LVZ655671 MFV655652:MFV655671 MPR655652:MPR655671 MZN655652:MZN655671 NJJ655652:NJJ655671 NTF655652:NTF655671 ODB655652:ODB655671 OMX655652:OMX655671 OWT655652:OWT655671 PGP655652:PGP655671 PQL655652:PQL655671 QAH655652:QAH655671 QKD655652:QKD655671 QTZ655652:QTZ655671 RDV655652:RDV655671 RNR655652:RNR655671 RXN655652:RXN655671 SHJ655652:SHJ655671 SRF655652:SRF655671 TBB655652:TBB655671 TKX655652:TKX655671 TUT655652:TUT655671 UEP655652:UEP655671 UOL655652:UOL655671 UYH655652:UYH655671 VID655652:VID655671 VRZ655652:VRZ655671 WBV655652:WBV655671 WLR655652:WLR655671 WVN655652:WVN655671 P721188:P721207 JB721188:JB721207 SX721188:SX721207 ACT721188:ACT721207 AMP721188:AMP721207 AWL721188:AWL721207 BGH721188:BGH721207 BQD721188:BQD721207 BZZ721188:BZZ721207 CJV721188:CJV721207 CTR721188:CTR721207 DDN721188:DDN721207 DNJ721188:DNJ721207 DXF721188:DXF721207 EHB721188:EHB721207 EQX721188:EQX721207 FAT721188:FAT721207 FKP721188:FKP721207 FUL721188:FUL721207 GEH721188:GEH721207 GOD721188:GOD721207 GXZ721188:GXZ721207 HHV721188:HHV721207 HRR721188:HRR721207 IBN721188:IBN721207 ILJ721188:ILJ721207 IVF721188:IVF721207 JFB721188:JFB721207 JOX721188:JOX721207 JYT721188:JYT721207 KIP721188:KIP721207 KSL721188:KSL721207 LCH721188:LCH721207 LMD721188:LMD721207 LVZ721188:LVZ721207 MFV721188:MFV721207 MPR721188:MPR721207 MZN721188:MZN721207 NJJ721188:NJJ721207 NTF721188:NTF721207 ODB721188:ODB721207 OMX721188:OMX721207 OWT721188:OWT721207 PGP721188:PGP721207 PQL721188:PQL721207 QAH721188:QAH721207 QKD721188:QKD721207 QTZ721188:QTZ721207 RDV721188:RDV721207 RNR721188:RNR721207 RXN721188:RXN721207 SHJ721188:SHJ721207 SRF721188:SRF721207 TBB721188:TBB721207 TKX721188:TKX721207 TUT721188:TUT721207 UEP721188:UEP721207 UOL721188:UOL721207 UYH721188:UYH721207 VID721188:VID721207 VRZ721188:VRZ721207 WBV721188:WBV721207 WLR721188:WLR721207 WVN721188:WVN721207 P786724:P786743 JB786724:JB786743 SX786724:SX786743 ACT786724:ACT786743 AMP786724:AMP786743 AWL786724:AWL786743 BGH786724:BGH786743 BQD786724:BQD786743 BZZ786724:BZZ786743 CJV786724:CJV786743 CTR786724:CTR786743 DDN786724:DDN786743 DNJ786724:DNJ786743 DXF786724:DXF786743 EHB786724:EHB786743 EQX786724:EQX786743 FAT786724:FAT786743 FKP786724:FKP786743 FUL786724:FUL786743 GEH786724:GEH786743 GOD786724:GOD786743 GXZ786724:GXZ786743 HHV786724:HHV786743 HRR786724:HRR786743 IBN786724:IBN786743 ILJ786724:ILJ786743 IVF786724:IVF786743 JFB786724:JFB786743 JOX786724:JOX786743 JYT786724:JYT786743 KIP786724:KIP786743 KSL786724:KSL786743 LCH786724:LCH786743 LMD786724:LMD786743 LVZ786724:LVZ786743 MFV786724:MFV786743 MPR786724:MPR786743 MZN786724:MZN786743 NJJ786724:NJJ786743 NTF786724:NTF786743 ODB786724:ODB786743 OMX786724:OMX786743 OWT786724:OWT786743 PGP786724:PGP786743 PQL786724:PQL786743 QAH786724:QAH786743 QKD786724:QKD786743 QTZ786724:QTZ786743 RDV786724:RDV786743 RNR786724:RNR786743 RXN786724:RXN786743 SHJ786724:SHJ786743 SRF786724:SRF786743 TBB786724:TBB786743 TKX786724:TKX786743 TUT786724:TUT786743 UEP786724:UEP786743 UOL786724:UOL786743 UYH786724:UYH786743 VID786724:VID786743 VRZ786724:VRZ786743 WBV786724:WBV786743 WLR786724:WLR786743 WVN786724:WVN786743 P852260:P852279 JB852260:JB852279 SX852260:SX852279 ACT852260:ACT852279 AMP852260:AMP852279 AWL852260:AWL852279 BGH852260:BGH852279 BQD852260:BQD852279 BZZ852260:BZZ852279 CJV852260:CJV852279 CTR852260:CTR852279 DDN852260:DDN852279 DNJ852260:DNJ852279 DXF852260:DXF852279 EHB852260:EHB852279 EQX852260:EQX852279 FAT852260:FAT852279 FKP852260:FKP852279 FUL852260:FUL852279 GEH852260:GEH852279 GOD852260:GOD852279 GXZ852260:GXZ852279 HHV852260:HHV852279 HRR852260:HRR852279 IBN852260:IBN852279 ILJ852260:ILJ852279 IVF852260:IVF852279 JFB852260:JFB852279 JOX852260:JOX852279 JYT852260:JYT852279 KIP852260:KIP852279 KSL852260:KSL852279 LCH852260:LCH852279 LMD852260:LMD852279 LVZ852260:LVZ852279 MFV852260:MFV852279 MPR852260:MPR852279 MZN852260:MZN852279 NJJ852260:NJJ852279 NTF852260:NTF852279 ODB852260:ODB852279 OMX852260:OMX852279 OWT852260:OWT852279 PGP852260:PGP852279 PQL852260:PQL852279 QAH852260:QAH852279 QKD852260:QKD852279 QTZ852260:QTZ852279 RDV852260:RDV852279 RNR852260:RNR852279 RXN852260:RXN852279 SHJ852260:SHJ852279 SRF852260:SRF852279 TBB852260:TBB852279 TKX852260:TKX852279 TUT852260:TUT852279 UEP852260:UEP852279 UOL852260:UOL852279 UYH852260:UYH852279 VID852260:VID852279 VRZ852260:VRZ852279 WBV852260:WBV852279 WLR852260:WLR852279 WVN852260:WVN852279 P917796:P917815 JB917796:JB917815 SX917796:SX917815 ACT917796:ACT917815 AMP917796:AMP917815 AWL917796:AWL917815 BGH917796:BGH917815 BQD917796:BQD917815 BZZ917796:BZZ917815 CJV917796:CJV917815 CTR917796:CTR917815 DDN917796:DDN917815 DNJ917796:DNJ917815 DXF917796:DXF917815 EHB917796:EHB917815 EQX917796:EQX917815 FAT917796:FAT917815 FKP917796:FKP917815 FUL917796:FUL917815 GEH917796:GEH917815 GOD917796:GOD917815 GXZ917796:GXZ917815 HHV917796:HHV917815 HRR917796:HRR917815 IBN917796:IBN917815 ILJ917796:ILJ917815 IVF917796:IVF917815 JFB917796:JFB917815 JOX917796:JOX917815 JYT917796:JYT917815 KIP917796:KIP917815 KSL917796:KSL917815 LCH917796:LCH917815 LMD917796:LMD917815 LVZ917796:LVZ917815 MFV917796:MFV917815 MPR917796:MPR917815 MZN917796:MZN917815 NJJ917796:NJJ917815 NTF917796:NTF917815 ODB917796:ODB917815 OMX917796:OMX917815 OWT917796:OWT917815 PGP917796:PGP917815 PQL917796:PQL917815 QAH917796:QAH917815 QKD917796:QKD917815 QTZ917796:QTZ917815 RDV917796:RDV917815 RNR917796:RNR917815 RXN917796:RXN917815 SHJ917796:SHJ917815 SRF917796:SRF917815 TBB917796:TBB917815 TKX917796:TKX917815 TUT917796:TUT917815 UEP917796:UEP917815 UOL917796:UOL917815 UYH917796:UYH917815 VID917796:VID917815 VRZ917796:VRZ917815 WBV917796:WBV917815 WLR917796:WLR917815 WVN917796:WVN917815 P983332:P983351 JB983332:JB983351 SX983332:SX983351 ACT983332:ACT983351 AMP983332:AMP983351 AWL983332:AWL983351 BGH983332:BGH983351 BQD983332:BQD983351 BZZ983332:BZZ983351 CJV983332:CJV983351 CTR983332:CTR983351 DDN983332:DDN983351 DNJ983332:DNJ983351 DXF983332:DXF983351 EHB983332:EHB983351 EQX983332:EQX983351 FAT983332:FAT983351 FKP983332:FKP983351 FUL983332:FUL983351 GEH983332:GEH983351 GOD983332:GOD983351 GXZ983332:GXZ983351 HHV983332:HHV983351 HRR983332:HRR983351 IBN983332:IBN983351 ILJ983332:ILJ983351 IVF983332:IVF983351 JFB983332:JFB983351 JOX983332:JOX983351 JYT983332:JYT983351 KIP983332:KIP983351 KSL983332:KSL983351 LCH983332:LCH983351 LMD983332:LMD983351 LVZ983332:LVZ983351 MFV983332:MFV983351 MPR983332:MPR983351 MZN983332:MZN983351 NJJ983332:NJJ983351 NTF983332:NTF983351 ODB983332:ODB983351 OMX983332:OMX983351 OWT983332:OWT983351 PGP983332:PGP983351 PQL983332:PQL983351 QAH983332:QAH983351 QKD983332:QKD983351 QTZ983332:QTZ983351 RDV983332:RDV983351 RNR983332:RNR983351 RXN983332:RXN983351 SHJ983332:SHJ983351 SRF983332:SRF983351 TBB983332:TBB983351 TKX983332:TKX983351 TUT983332:TUT983351 UEP983332:UEP983351 UOL983332:UOL983351 UYH983332:UYH983351 VID983332:VID983351 VRZ983332:VRZ983351 WBV983332:WBV983351 WLR983332:WLR983351 WVN983332:WVN983351 S65828:S65847 JE65828:JE65847 TA65828:TA65847 ACW65828:ACW65847 AMS65828:AMS65847 AWO65828:AWO65847 BGK65828:BGK65847 BQG65828:BQG65847 CAC65828:CAC65847 CJY65828:CJY65847 CTU65828:CTU65847 DDQ65828:DDQ65847 DNM65828:DNM65847 DXI65828:DXI65847 EHE65828:EHE65847 ERA65828:ERA65847 FAW65828:FAW65847 FKS65828:FKS65847 FUO65828:FUO65847 GEK65828:GEK65847 GOG65828:GOG65847 GYC65828:GYC65847 HHY65828:HHY65847 HRU65828:HRU65847 IBQ65828:IBQ65847 ILM65828:ILM65847 IVI65828:IVI65847 JFE65828:JFE65847 JPA65828:JPA65847 JYW65828:JYW65847 KIS65828:KIS65847 KSO65828:KSO65847 LCK65828:LCK65847 LMG65828:LMG65847 LWC65828:LWC65847 MFY65828:MFY65847 MPU65828:MPU65847 MZQ65828:MZQ65847 NJM65828:NJM65847 NTI65828:NTI65847 ODE65828:ODE65847 ONA65828:ONA65847 OWW65828:OWW65847 PGS65828:PGS65847 PQO65828:PQO65847 QAK65828:QAK65847 QKG65828:QKG65847 QUC65828:QUC65847 RDY65828:RDY65847 RNU65828:RNU65847 RXQ65828:RXQ65847 SHM65828:SHM65847 SRI65828:SRI65847 TBE65828:TBE65847 TLA65828:TLA65847 TUW65828:TUW65847 UES65828:UES65847 UOO65828:UOO65847 UYK65828:UYK65847 VIG65828:VIG65847 VSC65828:VSC65847 WBY65828:WBY65847 WLU65828:WLU65847 WVQ65828:WVQ65847 S131364:S131383 JE131364:JE131383 TA131364:TA131383 ACW131364:ACW131383 AMS131364:AMS131383 AWO131364:AWO131383 BGK131364:BGK131383 BQG131364:BQG131383 CAC131364:CAC131383 CJY131364:CJY131383 CTU131364:CTU131383 DDQ131364:DDQ131383 DNM131364:DNM131383 DXI131364:DXI131383 EHE131364:EHE131383 ERA131364:ERA131383 FAW131364:FAW131383 FKS131364:FKS131383 FUO131364:FUO131383 GEK131364:GEK131383 GOG131364:GOG131383 GYC131364:GYC131383 HHY131364:HHY131383 HRU131364:HRU131383 IBQ131364:IBQ131383 ILM131364:ILM131383 IVI131364:IVI131383 JFE131364:JFE131383 JPA131364:JPA131383 JYW131364:JYW131383 KIS131364:KIS131383 KSO131364:KSO131383 LCK131364:LCK131383 LMG131364:LMG131383 LWC131364:LWC131383 MFY131364:MFY131383 MPU131364:MPU131383 MZQ131364:MZQ131383 NJM131364:NJM131383 NTI131364:NTI131383 ODE131364:ODE131383 ONA131364:ONA131383 OWW131364:OWW131383 PGS131364:PGS131383 PQO131364:PQO131383 QAK131364:QAK131383 QKG131364:QKG131383 QUC131364:QUC131383 RDY131364:RDY131383 RNU131364:RNU131383 RXQ131364:RXQ131383 SHM131364:SHM131383 SRI131364:SRI131383 TBE131364:TBE131383 TLA131364:TLA131383 TUW131364:TUW131383 UES131364:UES131383 UOO131364:UOO131383 UYK131364:UYK131383 VIG131364:VIG131383 VSC131364:VSC131383 WBY131364:WBY131383 WLU131364:WLU131383 WVQ131364:WVQ131383 S196900:S196919 JE196900:JE196919 TA196900:TA196919 ACW196900:ACW196919 AMS196900:AMS196919 AWO196900:AWO196919 BGK196900:BGK196919 BQG196900:BQG196919 CAC196900:CAC196919 CJY196900:CJY196919 CTU196900:CTU196919 DDQ196900:DDQ196919 DNM196900:DNM196919 DXI196900:DXI196919 EHE196900:EHE196919 ERA196900:ERA196919 FAW196900:FAW196919 FKS196900:FKS196919 FUO196900:FUO196919 GEK196900:GEK196919 GOG196900:GOG196919 GYC196900:GYC196919 HHY196900:HHY196919 HRU196900:HRU196919 IBQ196900:IBQ196919 ILM196900:ILM196919 IVI196900:IVI196919 JFE196900:JFE196919 JPA196900:JPA196919 JYW196900:JYW196919 KIS196900:KIS196919 KSO196900:KSO196919 LCK196900:LCK196919 LMG196900:LMG196919 LWC196900:LWC196919 MFY196900:MFY196919 MPU196900:MPU196919 MZQ196900:MZQ196919 NJM196900:NJM196919 NTI196900:NTI196919 ODE196900:ODE196919 ONA196900:ONA196919 OWW196900:OWW196919 PGS196900:PGS196919 PQO196900:PQO196919 QAK196900:QAK196919 QKG196900:QKG196919 QUC196900:QUC196919 RDY196900:RDY196919 RNU196900:RNU196919 RXQ196900:RXQ196919 SHM196900:SHM196919 SRI196900:SRI196919 TBE196900:TBE196919 TLA196900:TLA196919 TUW196900:TUW196919 UES196900:UES196919 UOO196900:UOO196919 UYK196900:UYK196919 VIG196900:VIG196919 VSC196900:VSC196919 WBY196900:WBY196919 WLU196900:WLU196919 WVQ196900:WVQ196919 S262436:S262455 JE262436:JE262455 TA262436:TA262455 ACW262436:ACW262455 AMS262436:AMS262455 AWO262436:AWO262455 BGK262436:BGK262455 BQG262436:BQG262455 CAC262436:CAC262455 CJY262436:CJY262455 CTU262436:CTU262455 DDQ262436:DDQ262455 DNM262436:DNM262455 DXI262436:DXI262455 EHE262436:EHE262455 ERA262436:ERA262455 FAW262436:FAW262455 FKS262436:FKS262455 FUO262436:FUO262455 GEK262436:GEK262455 GOG262436:GOG262455 GYC262436:GYC262455 HHY262436:HHY262455 HRU262436:HRU262455 IBQ262436:IBQ262455 ILM262436:ILM262455 IVI262436:IVI262455 JFE262436:JFE262455 JPA262436:JPA262455 JYW262436:JYW262455 KIS262436:KIS262455 KSO262436:KSO262455 LCK262436:LCK262455 LMG262436:LMG262455 LWC262436:LWC262455 MFY262436:MFY262455 MPU262436:MPU262455 MZQ262436:MZQ262455 NJM262436:NJM262455 NTI262436:NTI262455 ODE262436:ODE262455 ONA262436:ONA262455 OWW262436:OWW262455 PGS262436:PGS262455 PQO262436:PQO262455 QAK262436:QAK262455 QKG262436:QKG262455 QUC262436:QUC262455 RDY262436:RDY262455 RNU262436:RNU262455 RXQ262436:RXQ262455 SHM262436:SHM262455 SRI262436:SRI262455 TBE262436:TBE262455 TLA262436:TLA262455 TUW262436:TUW262455 UES262436:UES262455 UOO262436:UOO262455 UYK262436:UYK262455 VIG262436:VIG262455 VSC262436:VSC262455 WBY262436:WBY262455 WLU262436:WLU262455 WVQ262436:WVQ262455 S327972:S327991 JE327972:JE327991 TA327972:TA327991 ACW327972:ACW327991 AMS327972:AMS327991 AWO327972:AWO327991 BGK327972:BGK327991 BQG327972:BQG327991 CAC327972:CAC327991 CJY327972:CJY327991 CTU327972:CTU327991 DDQ327972:DDQ327991 DNM327972:DNM327991 DXI327972:DXI327991 EHE327972:EHE327991 ERA327972:ERA327991 FAW327972:FAW327991 FKS327972:FKS327991 FUO327972:FUO327991 GEK327972:GEK327991 GOG327972:GOG327991 GYC327972:GYC327991 HHY327972:HHY327991 HRU327972:HRU327991 IBQ327972:IBQ327991 ILM327972:ILM327991 IVI327972:IVI327991 JFE327972:JFE327991 JPA327972:JPA327991 JYW327972:JYW327991 KIS327972:KIS327991 KSO327972:KSO327991 LCK327972:LCK327991 LMG327972:LMG327991 LWC327972:LWC327991 MFY327972:MFY327991 MPU327972:MPU327991 MZQ327972:MZQ327991 NJM327972:NJM327991 NTI327972:NTI327991 ODE327972:ODE327991 ONA327972:ONA327991 OWW327972:OWW327991 PGS327972:PGS327991 PQO327972:PQO327991 QAK327972:QAK327991 QKG327972:QKG327991 QUC327972:QUC327991 RDY327972:RDY327991 RNU327972:RNU327991 RXQ327972:RXQ327991 SHM327972:SHM327991 SRI327972:SRI327991 TBE327972:TBE327991 TLA327972:TLA327991 TUW327972:TUW327991 UES327972:UES327991 UOO327972:UOO327991 UYK327972:UYK327991 VIG327972:VIG327991 VSC327972:VSC327991 WBY327972:WBY327991 WLU327972:WLU327991 WVQ327972:WVQ327991 S393508:S393527 JE393508:JE393527 TA393508:TA393527 ACW393508:ACW393527 AMS393508:AMS393527 AWO393508:AWO393527 BGK393508:BGK393527 BQG393508:BQG393527 CAC393508:CAC393527 CJY393508:CJY393527 CTU393508:CTU393527 DDQ393508:DDQ393527 DNM393508:DNM393527 DXI393508:DXI393527 EHE393508:EHE393527 ERA393508:ERA393527 FAW393508:FAW393527 FKS393508:FKS393527 FUO393508:FUO393527 GEK393508:GEK393527 GOG393508:GOG393527 GYC393508:GYC393527 HHY393508:HHY393527 HRU393508:HRU393527 IBQ393508:IBQ393527 ILM393508:ILM393527 IVI393508:IVI393527 JFE393508:JFE393527 JPA393508:JPA393527 JYW393508:JYW393527 KIS393508:KIS393527 KSO393508:KSO393527 LCK393508:LCK393527 LMG393508:LMG393527 LWC393508:LWC393527 MFY393508:MFY393527 MPU393508:MPU393527 MZQ393508:MZQ393527 NJM393508:NJM393527 NTI393508:NTI393527 ODE393508:ODE393527 ONA393508:ONA393527 OWW393508:OWW393527 PGS393508:PGS393527 PQO393508:PQO393527 QAK393508:QAK393527 QKG393508:QKG393527 QUC393508:QUC393527 RDY393508:RDY393527 RNU393508:RNU393527 RXQ393508:RXQ393527 SHM393508:SHM393527 SRI393508:SRI393527 TBE393508:TBE393527 TLA393508:TLA393527 TUW393508:TUW393527 UES393508:UES393527 UOO393508:UOO393527 UYK393508:UYK393527 VIG393508:VIG393527 VSC393508:VSC393527 WBY393508:WBY393527 WLU393508:WLU393527 WVQ393508:WVQ393527 S459044:S459063 JE459044:JE459063 TA459044:TA459063 ACW459044:ACW459063 AMS459044:AMS459063 AWO459044:AWO459063 BGK459044:BGK459063 BQG459044:BQG459063 CAC459044:CAC459063 CJY459044:CJY459063 CTU459044:CTU459063 DDQ459044:DDQ459063 DNM459044:DNM459063 DXI459044:DXI459063 EHE459044:EHE459063 ERA459044:ERA459063 FAW459044:FAW459063 FKS459044:FKS459063 FUO459044:FUO459063 GEK459044:GEK459063 GOG459044:GOG459063 GYC459044:GYC459063 HHY459044:HHY459063 HRU459044:HRU459063 IBQ459044:IBQ459063 ILM459044:ILM459063 IVI459044:IVI459063 JFE459044:JFE459063 JPA459044:JPA459063 JYW459044:JYW459063 KIS459044:KIS459063 KSO459044:KSO459063 LCK459044:LCK459063 LMG459044:LMG459063 LWC459044:LWC459063 MFY459044:MFY459063 MPU459044:MPU459063 MZQ459044:MZQ459063 NJM459044:NJM459063 NTI459044:NTI459063 ODE459044:ODE459063 ONA459044:ONA459063 OWW459044:OWW459063 PGS459044:PGS459063 PQO459044:PQO459063 QAK459044:QAK459063 QKG459044:QKG459063 QUC459044:QUC459063 RDY459044:RDY459063 RNU459044:RNU459063 RXQ459044:RXQ459063 SHM459044:SHM459063 SRI459044:SRI459063 TBE459044:TBE459063 TLA459044:TLA459063 TUW459044:TUW459063 UES459044:UES459063 UOO459044:UOO459063 UYK459044:UYK459063 VIG459044:VIG459063 VSC459044:VSC459063 WBY459044:WBY459063 WLU459044:WLU459063 WVQ459044:WVQ459063 S524580:S524599 JE524580:JE524599 TA524580:TA524599 ACW524580:ACW524599 AMS524580:AMS524599 AWO524580:AWO524599 BGK524580:BGK524599 BQG524580:BQG524599 CAC524580:CAC524599 CJY524580:CJY524599 CTU524580:CTU524599 DDQ524580:DDQ524599 DNM524580:DNM524599 DXI524580:DXI524599 EHE524580:EHE524599 ERA524580:ERA524599 FAW524580:FAW524599 FKS524580:FKS524599 FUO524580:FUO524599 GEK524580:GEK524599 GOG524580:GOG524599 GYC524580:GYC524599 HHY524580:HHY524599 HRU524580:HRU524599 IBQ524580:IBQ524599 ILM524580:ILM524599 IVI524580:IVI524599 JFE524580:JFE524599 JPA524580:JPA524599 JYW524580:JYW524599 KIS524580:KIS524599 KSO524580:KSO524599 LCK524580:LCK524599 LMG524580:LMG524599 LWC524580:LWC524599 MFY524580:MFY524599 MPU524580:MPU524599 MZQ524580:MZQ524599 NJM524580:NJM524599 NTI524580:NTI524599 ODE524580:ODE524599 ONA524580:ONA524599 OWW524580:OWW524599 PGS524580:PGS524599 PQO524580:PQO524599 QAK524580:QAK524599 QKG524580:QKG524599 QUC524580:QUC524599 RDY524580:RDY524599 RNU524580:RNU524599 RXQ524580:RXQ524599 SHM524580:SHM524599 SRI524580:SRI524599 TBE524580:TBE524599 TLA524580:TLA524599 TUW524580:TUW524599 UES524580:UES524599 UOO524580:UOO524599 UYK524580:UYK524599 VIG524580:VIG524599 VSC524580:VSC524599 WBY524580:WBY524599 WLU524580:WLU524599 WVQ524580:WVQ524599 S590116:S590135 JE590116:JE590135 TA590116:TA590135 ACW590116:ACW590135 AMS590116:AMS590135 AWO590116:AWO590135 BGK590116:BGK590135 BQG590116:BQG590135 CAC590116:CAC590135 CJY590116:CJY590135 CTU590116:CTU590135 DDQ590116:DDQ590135 DNM590116:DNM590135 DXI590116:DXI590135 EHE590116:EHE590135 ERA590116:ERA590135 FAW590116:FAW590135 FKS590116:FKS590135 FUO590116:FUO590135 GEK590116:GEK590135 GOG590116:GOG590135 GYC590116:GYC590135 HHY590116:HHY590135 HRU590116:HRU590135 IBQ590116:IBQ590135 ILM590116:ILM590135 IVI590116:IVI590135 JFE590116:JFE590135 JPA590116:JPA590135 JYW590116:JYW590135 KIS590116:KIS590135 KSO590116:KSO590135 LCK590116:LCK590135 LMG590116:LMG590135 LWC590116:LWC590135 MFY590116:MFY590135 MPU590116:MPU590135 MZQ590116:MZQ590135 NJM590116:NJM590135 NTI590116:NTI590135 ODE590116:ODE590135 ONA590116:ONA590135 OWW590116:OWW590135 PGS590116:PGS590135 PQO590116:PQO590135 QAK590116:QAK590135 QKG590116:QKG590135 QUC590116:QUC590135 RDY590116:RDY590135 RNU590116:RNU590135 RXQ590116:RXQ590135 SHM590116:SHM590135 SRI590116:SRI590135 TBE590116:TBE590135 TLA590116:TLA590135 TUW590116:TUW590135 UES590116:UES590135 UOO590116:UOO590135 UYK590116:UYK590135 VIG590116:VIG590135 VSC590116:VSC590135 WBY590116:WBY590135 WLU590116:WLU590135 WVQ590116:WVQ590135 S655652:S655671 JE655652:JE655671 TA655652:TA655671 ACW655652:ACW655671 AMS655652:AMS655671 AWO655652:AWO655671 BGK655652:BGK655671 BQG655652:BQG655671 CAC655652:CAC655671 CJY655652:CJY655671 CTU655652:CTU655671 DDQ655652:DDQ655671 DNM655652:DNM655671 DXI655652:DXI655671 EHE655652:EHE655671 ERA655652:ERA655671 FAW655652:FAW655671 FKS655652:FKS655671 FUO655652:FUO655671 GEK655652:GEK655671 GOG655652:GOG655671 GYC655652:GYC655671 HHY655652:HHY655671 HRU655652:HRU655671 IBQ655652:IBQ655671 ILM655652:ILM655671 IVI655652:IVI655671 JFE655652:JFE655671 JPA655652:JPA655671 JYW655652:JYW655671 KIS655652:KIS655671 KSO655652:KSO655671 LCK655652:LCK655671 LMG655652:LMG655671 LWC655652:LWC655671 MFY655652:MFY655671 MPU655652:MPU655671 MZQ655652:MZQ655671 NJM655652:NJM655671 NTI655652:NTI655671 ODE655652:ODE655671 ONA655652:ONA655671 OWW655652:OWW655671 PGS655652:PGS655671 PQO655652:PQO655671 QAK655652:QAK655671 QKG655652:QKG655671 QUC655652:QUC655671 RDY655652:RDY655671 RNU655652:RNU655671 RXQ655652:RXQ655671 SHM655652:SHM655671 SRI655652:SRI655671 TBE655652:TBE655671 TLA655652:TLA655671 TUW655652:TUW655671 UES655652:UES655671 UOO655652:UOO655671 UYK655652:UYK655671 VIG655652:VIG655671 VSC655652:VSC655671 WBY655652:WBY655671 WLU655652:WLU655671 WVQ655652:WVQ655671 S721188:S721207 JE721188:JE721207 TA721188:TA721207 ACW721188:ACW721207 AMS721188:AMS721207 AWO721188:AWO721207 BGK721188:BGK721207 BQG721188:BQG721207 CAC721188:CAC721207 CJY721188:CJY721207 CTU721188:CTU721207 DDQ721188:DDQ721207 DNM721188:DNM721207 DXI721188:DXI721207 EHE721188:EHE721207 ERA721188:ERA721207 FAW721188:FAW721207 FKS721188:FKS721207 FUO721188:FUO721207 GEK721188:GEK721207 GOG721188:GOG721207 GYC721188:GYC721207 HHY721188:HHY721207 HRU721188:HRU721207 IBQ721188:IBQ721207 ILM721188:ILM721207 IVI721188:IVI721207 JFE721188:JFE721207 JPA721188:JPA721207 JYW721188:JYW721207 KIS721188:KIS721207 KSO721188:KSO721207 LCK721188:LCK721207 LMG721188:LMG721207 LWC721188:LWC721207 MFY721188:MFY721207 MPU721188:MPU721207 MZQ721188:MZQ721207 NJM721188:NJM721207 NTI721188:NTI721207 ODE721188:ODE721207 ONA721188:ONA721207 OWW721188:OWW721207 PGS721188:PGS721207 PQO721188:PQO721207 QAK721188:QAK721207 QKG721188:QKG721207 QUC721188:QUC721207 RDY721188:RDY721207 RNU721188:RNU721207 RXQ721188:RXQ721207 SHM721188:SHM721207 SRI721188:SRI721207 TBE721188:TBE721207 TLA721188:TLA721207 TUW721188:TUW721207 UES721188:UES721207 UOO721188:UOO721207 UYK721188:UYK721207 VIG721188:VIG721207 VSC721188:VSC721207 WBY721188:WBY721207 WLU721188:WLU721207 WVQ721188:WVQ721207 S786724:S786743 JE786724:JE786743 TA786724:TA786743 ACW786724:ACW786743 AMS786724:AMS786743 AWO786724:AWO786743 BGK786724:BGK786743 BQG786724:BQG786743 CAC786724:CAC786743 CJY786724:CJY786743 CTU786724:CTU786743 DDQ786724:DDQ786743 DNM786724:DNM786743 DXI786724:DXI786743 EHE786724:EHE786743 ERA786724:ERA786743 FAW786724:FAW786743 FKS786724:FKS786743 FUO786724:FUO786743 GEK786724:GEK786743 GOG786724:GOG786743 GYC786724:GYC786743 HHY786724:HHY786743 HRU786724:HRU786743 IBQ786724:IBQ786743 ILM786724:ILM786743 IVI786724:IVI786743 JFE786724:JFE786743 JPA786724:JPA786743 JYW786724:JYW786743 KIS786724:KIS786743 KSO786724:KSO786743 LCK786724:LCK786743 LMG786724:LMG786743 LWC786724:LWC786743 MFY786724:MFY786743 MPU786724:MPU786743 MZQ786724:MZQ786743 NJM786724:NJM786743 NTI786724:NTI786743 ODE786724:ODE786743 ONA786724:ONA786743 OWW786724:OWW786743 PGS786724:PGS786743 PQO786724:PQO786743 QAK786724:QAK786743 QKG786724:QKG786743 QUC786724:QUC786743 RDY786724:RDY786743 RNU786724:RNU786743 RXQ786724:RXQ786743 SHM786724:SHM786743 SRI786724:SRI786743 TBE786724:TBE786743 TLA786724:TLA786743 TUW786724:TUW786743 UES786724:UES786743 UOO786724:UOO786743 UYK786724:UYK786743 VIG786724:VIG786743 VSC786724:VSC786743 WBY786724:WBY786743 WLU786724:WLU786743 WVQ786724:WVQ786743 S852260:S852279 JE852260:JE852279 TA852260:TA852279 ACW852260:ACW852279 AMS852260:AMS852279 AWO852260:AWO852279 BGK852260:BGK852279 BQG852260:BQG852279 CAC852260:CAC852279 CJY852260:CJY852279 CTU852260:CTU852279 DDQ852260:DDQ852279 DNM852260:DNM852279 DXI852260:DXI852279 EHE852260:EHE852279 ERA852260:ERA852279 FAW852260:FAW852279 FKS852260:FKS852279 FUO852260:FUO852279 GEK852260:GEK852279 GOG852260:GOG852279 GYC852260:GYC852279 HHY852260:HHY852279 HRU852260:HRU852279 IBQ852260:IBQ852279 ILM852260:ILM852279 IVI852260:IVI852279 JFE852260:JFE852279 JPA852260:JPA852279 JYW852260:JYW852279 KIS852260:KIS852279 KSO852260:KSO852279 LCK852260:LCK852279 LMG852260:LMG852279 LWC852260:LWC852279 MFY852260:MFY852279 MPU852260:MPU852279 MZQ852260:MZQ852279 NJM852260:NJM852279 NTI852260:NTI852279 ODE852260:ODE852279 ONA852260:ONA852279 OWW852260:OWW852279 PGS852260:PGS852279 PQO852260:PQO852279 QAK852260:QAK852279 QKG852260:QKG852279 QUC852260:QUC852279 RDY852260:RDY852279 RNU852260:RNU852279 RXQ852260:RXQ852279 SHM852260:SHM852279 SRI852260:SRI852279 TBE852260:TBE852279 TLA852260:TLA852279 TUW852260:TUW852279 UES852260:UES852279 UOO852260:UOO852279 UYK852260:UYK852279 VIG852260:VIG852279 VSC852260:VSC852279 WBY852260:WBY852279 WLU852260:WLU852279 WVQ852260:WVQ852279 S917796:S917815 JE917796:JE917815 TA917796:TA917815 ACW917796:ACW917815 AMS917796:AMS917815 AWO917796:AWO917815 BGK917796:BGK917815 BQG917796:BQG917815 CAC917796:CAC917815 CJY917796:CJY917815 CTU917796:CTU917815 DDQ917796:DDQ917815 DNM917796:DNM917815 DXI917796:DXI917815 EHE917796:EHE917815 ERA917796:ERA917815 FAW917796:FAW917815 FKS917796:FKS917815 FUO917796:FUO917815 GEK917796:GEK917815 GOG917796:GOG917815 GYC917796:GYC917815 HHY917796:HHY917815 HRU917796:HRU917815 IBQ917796:IBQ917815 ILM917796:ILM917815 IVI917796:IVI917815 JFE917796:JFE917815 JPA917796:JPA917815 JYW917796:JYW917815 KIS917796:KIS917815 KSO917796:KSO917815 LCK917796:LCK917815 LMG917796:LMG917815 LWC917796:LWC917815 MFY917796:MFY917815 MPU917796:MPU917815 MZQ917796:MZQ917815 NJM917796:NJM917815 NTI917796:NTI917815 ODE917796:ODE917815 ONA917796:ONA917815 OWW917796:OWW917815 PGS917796:PGS917815 PQO917796:PQO917815 QAK917796:QAK917815 QKG917796:QKG917815 QUC917796:QUC917815 RDY917796:RDY917815 RNU917796:RNU917815 RXQ917796:RXQ917815 SHM917796:SHM917815 SRI917796:SRI917815 TBE917796:TBE917815 TLA917796:TLA917815 TUW917796:TUW917815 UES917796:UES917815 UOO917796:UOO917815 UYK917796:UYK917815 VIG917796:VIG917815 VSC917796:VSC917815 WBY917796:WBY917815 WLU917796:WLU917815 WVQ917796:WVQ917815 S983332:S983351 JE983332:JE983351 TA983332:TA983351 ACW983332:ACW983351 AMS983332:AMS983351 AWO983332:AWO983351 BGK983332:BGK983351 BQG983332:BQG983351 CAC983332:CAC983351 CJY983332:CJY983351 CTU983332:CTU983351 DDQ983332:DDQ983351 DNM983332:DNM983351 DXI983332:DXI983351 EHE983332:EHE983351 ERA983332:ERA983351 FAW983332:FAW983351 FKS983332:FKS983351 FUO983332:FUO983351 GEK983332:GEK983351 GOG983332:GOG983351 GYC983332:GYC983351 HHY983332:HHY983351 HRU983332:HRU983351 IBQ983332:IBQ983351 ILM983332:ILM983351 IVI983332:IVI983351 JFE983332:JFE983351 JPA983332:JPA983351 JYW983332:JYW983351 KIS983332:KIS983351 KSO983332:KSO983351 LCK983332:LCK983351 LMG983332:LMG983351 LWC983332:LWC983351 MFY983332:MFY983351 MPU983332:MPU983351 MZQ983332:MZQ983351 NJM983332:NJM983351 NTI983332:NTI983351 ODE983332:ODE983351 ONA983332:ONA983351 OWW983332:OWW983351 PGS983332:PGS983351 PQO983332:PQO983351 QAK983332:QAK983351 QKG983332:QKG983351 QUC983332:QUC983351 RDY983332:RDY983351 RNU983332:RNU983351 RXQ983332:RXQ983351 SHM983332:SHM983351 SRI983332:SRI983351 TBE983332:TBE983351 TLA983332:TLA983351 TUW983332:TUW983351 UES983332:UES983351 UOO983332:UOO983351 UYK983332:UYK983351 VIG983332:VIG983351 VSC983332:VSC983351 WBY983332:WBY983351 WLU983332:WLU983351 WVQ983332:WVQ983351 WVT983332:WVT983351 N65828:N65847 IZ65828:IZ65847 SV65828:SV65847 ACR65828:ACR65847 AMN65828:AMN65847 AWJ65828:AWJ65847 BGF65828:BGF65847 BQB65828:BQB65847 BZX65828:BZX65847 CJT65828:CJT65847 CTP65828:CTP65847 DDL65828:DDL65847 DNH65828:DNH65847 DXD65828:DXD65847 EGZ65828:EGZ65847 EQV65828:EQV65847 FAR65828:FAR65847 FKN65828:FKN65847 FUJ65828:FUJ65847 GEF65828:GEF65847 GOB65828:GOB65847 GXX65828:GXX65847 HHT65828:HHT65847 HRP65828:HRP65847 IBL65828:IBL65847 ILH65828:ILH65847 IVD65828:IVD65847 JEZ65828:JEZ65847 JOV65828:JOV65847 JYR65828:JYR65847 KIN65828:KIN65847 KSJ65828:KSJ65847 LCF65828:LCF65847 LMB65828:LMB65847 LVX65828:LVX65847 MFT65828:MFT65847 MPP65828:MPP65847 MZL65828:MZL65847 NJH65828:NJH65847 NTD65828:NTD65847 OCZ65828:OCZ65847 OMV65828:OMV65847 OWR65828:OWR65847 PGN65828:PGN65847 PQJ65828:PQJ65847 QAF65828:QAF65847 QKB65828:QKB65847 QTX65828:QTX65847 RDT65828:RDT65847 RNP65828:RNP65847 RXL65828:RXL65847 SHH65828:SHH65847 SRD65828:SRD65847 TAZ65828:TAZ65847 TKV65828:TKV65847 TUR65828:TUR65847 UEN65828:UEN65847 UOJ65828:UOJ65847 UYF65828:UYF65847 VIB65828:VIB65847 VRX65828:VRX65847 WBT65828:WBT65847 WLP65828:WLP65847 WVL65828:WVL65847 N131364:N131383 IZ131364:IZ131383 SV131364:SV131383 ACR131364:ACR131383 AMN131364:AMN131383 AWJ131364:AWJ131383 BGF131364:BGF131383 BQB131364:BQB131383 BZX131364:BZX131383 CJT131364:CJT131383 CTP131364:CTP131383 DDL131364:DDL131383 DNH131364:DNH131383 DXD131364:DXD131383 EGZ131364:EGZ131383 EQV131364:EQV131383 FAR131364:FAR131383 FKN131364:FKN131383 FUJ131364:FUJ131383 GEF131364:GEF131383 GOB131364:GOB131383 GXX131364:GXX131383 HHT131364:HHT131383 HRP131364:HRP131383 IBL131364:IBL131383 ILH131364:ILH131383 IVD131364:IVD131383 JEZ131364:JEZ131383 JOV131364:JOV131383 JYR131364:JYR131383 KIN131364:KIN131383 KSJ131364:KSJ131383 LCF131364:LCF131383 LMB131364:LMB131383 LVX131364:LVX131383 MFT131364:MFT131383 MPP131364:MPP131383 MZL131364:MZL131383 NJH131364:NJH131383 NTD131364:NTD131383 OCZ131364:OCZ131383 OMV131364:OMV131383 OWR131364:OWR131383 PGN131364:PGN131383 PQJ131364:PQJ131383 QAF131364:QAF131383 QKB131364:QKB131383 QTX131364:QTX131383 RDT131364:RDT131383 RNP131364:RNP131383 RXL131364:RXL131383 SHH131364:SHH131383 SRD131364:SRD131383 TAZ131364:TAZ131383 TKV131364:TKV131383 TUR131364:TUR131383 UEN131364:UEN131383 UOJ131364:UOJ131383 UYF131364:UYF131383 VIB131364:VIB131383 VRX131364:VRX131383 WBT131364:WBT131383 WLP131364:WLP131383 WVL131364:WVL131383 N196900:N196919 IZ196900:IZ196919 SV196900:SV196919 ACR196900:ACR196919 AMN196900:AMN196919 AWJ196900:AWJ196919 BGF196900:BGF196919 BQB196900:BQB196919 BZX196900:BZX196919 CJT196900:CJT196919 CTP196900:CTP196919 DDL196900:DDL196919 DNH196900:DNH196919 DXD196900:DXD196919 EGZ196900:EGZ196919 EQV196900:EQV196919 FAR196900:FAR196919 FKN196900:FKN196919 FUJ196900:FUJ196919 GEF196900:GEF196919 GOB196900:GOB196919 GXX196900:GXX196919 HHT196900:HHT196919 HRP196900:HRP196919 IBL196900:IBL196919 ILH196900:ILH196919 IVD196900:IVD196919 JEZ196900:JEZ196919 JOV196900:JOV196919 JYR196900:JYR196919 KIN196900:KIN196919 KSJ196900:KSJ196919 LCF196900:LCF196919 LMB196900:LMB196919 LVX196900:LVX196919 MFT196900:MFT196919 MPP196900:MPP196919 MZL196900:MZL196919 NJH196900:NJH196919 NTD196900:NTD196919 OCZ196900:OCZ196919 OMV196900:OMV196919 OWR196900:OWR196919 PGN196900:PGN196919 PQJ196900:PQJ196919 QAF196900:QAF196919 QKB196900:QKB196919 QTX196900:QTX196919 RDT196900:RDT196919 RNP196900:RNP196919 RXL196900:RXL196919 SHH196900:SHH196919 SRD196900:SRD196919 TAZ196900:TAZ196919 TKV196900:TKV196919 TUR196900:TUR196919 UEN196900:UEN196919 UOJ196900:UOJ196919 UYF196900:UYF196919 VIB196900:VIB196919 VRX196900:VRX196919 WBT196900:WBT196919 WLP196900:WLP196919 WVL196900:WVL196919 N262436:N262455 IZ262436:IZ262455 SV262436:SV262455 ACR262436:ACR262455 AMN262436:AMN262455 AWJ262436:AWJ262455 BGF262436:BGF262455 BQB262436:BQB262455 BZX262436:BZX262455 CJT262436:CJT262455 CTP262436:CTP262455 DDL262436:DDL262455 DNH262436:DNH262455 DXD262436:DXD262455 EGZ262436:EGZ262455 EQV262436:EQV262455 FAR262436:FAR262455 FKN262436:FKN262455 FUJ262436:FUJ262455 GEF262436:GEF262455 GOB262436:GOB262455 GXX262436:GXX262455 HHT262436:HHT262455 HRP262436:HRP262455 IBL262436:IBL262455 ILH262436:ILH262455 IVD262436:IVD262455 JEZ262436:JEZ262455 JOV262436:JOV262455 JYR262436:JYR262455 KIN262436:KIN262455 KSJ262436:KSJ262455 LCF262436:LCF262455 LMB262436:LMB262455 LVX262436:LVX262455 MFT262436:MFT262455 MPP262436:MPP262455 MZL262436:MZL262455 NJH262436:NJH262455 NTD262436:NTD262455 OCZ262436:OCZ262455 OMV262436:OMV262455 OWR262436:OWR262455 PGN262436:PGN262455 PQJ262436:PQJ262455 QAF262436:QAF262455 QKB262436:QKB262455 QTX262436:QTX262455 RDT262436:RDT262455 RNP262436:RNP262455 RXL262436:RXL262455 SHH262436:SHH262455 SRD262436:SRD262455 TAZ262436:TAZ262455 TKV262436:TKV262455 TUR262436:TUR262455 UEN262436:UEN262455 UOJ262436:UOJ262455 UYF262436:UYF262455 VIB262436:VIB262455 VRX262436:VRX262455 WBT262436:WBT262455 WLP262436:WLP262455 WVL262436:WVL262455 N327972:N327991 IZ327972:IZ327991 SV327972:SV327991 ACR327972:ACR327991 AMN327972:AMN327991 AWJ327972:AWJ327991 BGF327972:BGF327991 BQB327972:BQB327991 BZX327972:BZX327991 CJT327972:CJT327991 CTP327972:CTP327991 DDL327972:DDL327991 DNH327972:DNH327991 DXD327972:DXD327991 EGZ327972:EGZ327991 EQV327972:EQV327991 FAR327972:FAR327991 FKN327972:FKN327991 FUJ327972:FUJ327991 GEF327972:GEF327991 GOB327972:GOB327991 GXX327972:GXX327991 HHT327972:HHT327991 HRP327972:HRP327991 IBL327972:IBL327991 ILH327972:ILH327991 IVD327972:IVD327991 JEZ327972:JEZ327991 JOV327972:JOV327991 JYR327972:JYR327991 KIN327972:KIN327991 KSJ327972:KSJ327991 LCF327972:LCF327991 LMB327972:LMB327991 LVX327972:LVX327991 MFT327972:MFT327991 MPP327972:MPP327991 MZL327972:MZL327991 NJH327972:NJH327991 NTD327972:NTD327991 OCZ327972:OCZ327991 OMV327972:OMV327991 OWR327972:OWR327991 PGN327972:PGN327991 PQJ327972:PQJ327991 QAF327972:QAF327991 QKB327972:QKB327991 QTX327972:QTX327991 RDT327972:RDT327991 RNP327972:RNP327991 RXL327972:RXL327991 SHH327972:SHH327991 SRD327972:SRD327991 TAZ327972:TAZ327991 TKV327972:TKV327991 TUR327972:TUR327991 UEN327972:UEN327991 UOJ327972:UOJ327991 UYF327972:UYF327991 VIB327972:VIB327991 VRX327972:VRX327991 WBT327972:WBT327991 WLP327972:WLP327991 WVL327972:WVL327991 N393508:N393527 IZ393508:IZ393527 SV393508:SV393527 ACR393508:ACR393527 AMN393508:AMN393527 AWJ393508:AWJ393527 BGF393508:BGF393527 BQB393508:BQB393527 BZX393508:BZX393527 CJT393508:CJT393527 CTP393508:CTP393527 DDL393508:DDL393527 DNH393508:DNH393527 DXD393508:DXD393527 EGZ393508:EGZ393527 EQV393508:EQV393527 FAR393508:FAR393527 FKN393508:FKN393527 FUJ393508:FUJ393527 GEF393508:GEF393527 GOB393508:GOB393527 GXX393508:GXX393527 HHT393508:HHT393527 HRP393508:HRP393527 IBL393508:IBL393527 ILH393508:ILH393527 IVD393508:IVD393527 JEZ393508:JEZ393527 JOV393508:JOV393527 JYR393508:JYR393527 KIN393508:KIN393527 KSJ393508:KSJ393527 LCF393508:LCF393527 LMB393508:LMB393527 LVX393508:LVX393527 MFT393508:MFT393527 MPP393508:MPP393527 MZL393508:MZL393527 NJH393508:NJH393527 NTD393508:NTD393527 OCZ393508:OCZ393527 OMV393508:OMV393527 OWR393508:OWR393527 PGN393508:PGN393527 PQJ393508:PQJ393527 QAF393508:QAF393527 QKB393508:QKB393527 QTX393508:QTX393527 RDT393508:RDT393527 RNP393508:RNP393527 RXL393508:RXL393527 SHH393508:SHH393527 SRD393508:SRD393527 TAZ393508:TAZ393527 TKV393508:TKV393527 TUR393508:TUR393527 UEN393508:UEN393527 UOJ393508:UOJ393527 UYF393508:UYF393527 VIB393508:VIB393527 VRX393508:VRX393527 WBT393508:WBT393527 WLP393508:WLP393527 WVL393508:WVL393527 N459044:N459063 IZ459044:IZ459063 SV459044:SV459063 ACR459044:ACR459063 AMN459044:AMN459063 AWJ459044:AWJ459063 BGF459044:BGF459063 BQB459044:BQB459063 BZX459044:BZX459063 CJT459044:CJT459063 CTP459044:CTP459063 DDL459044:DDL459063 DNH459044:DNH459063 DXD459044:DXD459063 EGZ459044:EGZ459063 EQV459044:EQV459063 FAR459044:FAR459063 FKN459044:FKN459063 FUJ459044:FUJ459063 GEF459044:GEF459063 GOB459044:GOB459063 GXX459044:GXX459063 HHT459044:HHT459063 HRP459044:HRP459063 IBL459044:IBL459063 ILH459044:ILH459063 IVD459044:IVD459063 JEZ459044:JEZ459063 JOV459044:JOV459063 JYR459044:JYR459063 KIN459044:KIN459063 KSJ459044:KSJ459063 LCF459044:LCF459063 LMB459044:LMB459063 LVX459044:LVX459063 MFT459044:MFT459063 MPP459044:MPP459063 MZL459044:MZL459063 NJH459044:NJH459063 NTD459044:NTD459063 OCZ459044:OCZ459063 OMV459044:OMV459063 OWR459044:OWR459063 PGN459044:PGN459063 PQJ459044:PQJ459063 QAF459044:QAF459063 QKB459044:QKB459063 QTX459044:QTX459063 RDT459044:RDT459063 RNP459044:RNP459063 RXL459044:RXL459063 SHH459044:SHH459063 SRD459044:SRD459063 TAZ459044:TAZ459063 TKV459044:TKV459063 TUR459044:TUR459063 UEN459044:UEN459063 UOJ459044:UOJ459063 UYF459044:UYF459063 VIB459044:VIB459063 VRX459044:VRX459063 WBT459044:WBT459063 WLP459044:WLP459063 WVL459044:WVL459063 N524580:N524599 IZ524580:IZ524599 SV524580:SV524599 ACR524580:ACR524599 AMN524580:AMN524599 AWJ524580:AWJ524599 BGF524580:BGF524599 BQB524580:BQB524599 BZX524580:BZX524599 CJT524580:CJT524599 CTP524580:CTP524599 DDL524580:DDL524599 DNH524580:DNH524599 DXD524580:DXD524599 EGZ524580:EGZ524599 EQV524580:EQV524599 FAR524580:FAR524599 FKN524580:FKN524599 FUJ524580:FUJ524599 GEF524580:GEF524599 GOB524580:GOB524599 GXX524580:GXX524599 HHT524580:HHT524599 HRP524580:HRP524599 IBL524580:IBL524599 ILH524580:ILH524599 IVD524580:IVD524599 JEZ524580:JEZ524599 JOV524580:JOV524599 JYR524580:JYR524599 KIN524580:KIN524599 KSJ524580:KSJ524599 LCF524580:LCF524599 LMB524580:LMB524599 LVX524580:LVX524599 MFT524580:MFT524599 MPP524580:MPP524599 MZL524580:MZL524599 NJH524580:NJH524599 NTD524580:NTD524599 OCZ524580:OCZ524599 OMV524580:OMV524599 OWR524580:OWR524599 PGN524580:PGN524599 PQJ524580:PQJ524599 QAF524580:QAF524599 QKB524580:QKB524599 QTX524580:QTX524599 RDT524580:RDT524599 RNP524580:RNP524599 RXL524580:RXL524599 SHH524580:SHH524599 SRD524580:SRD524599 TAZ524580:TAZ524599 TKV524580:TKV524599 TUR524580:TUR524599 UEN524580:UEN524599 UOJ524580:UOJ524599 UYF524580:UYF524599 VIB524580:VIB524599 VRX524580:VRX524599 WBT524580:WBT524599 WLP524580:WLP524599 WVL524580:WVL524599 N590116:N590135 IZ590116:IZ590135 SV590116:SV590135 ACR590116:ACR590135 AMN590116:AMN590135 AWJ590116:AWJ590135 BGF590116:BGF590135 BQB590116:BQB590135 BZX590116:BZX590135 CJT590116:CJT590135 CTP590116:CTP590135 DDL590116:DDL590135 DNH590116:DNH590135 DXD590116:DXD590135 EGZ590116:EGZ590135 EQV590116:EQV590135 FAR590116:FAR590135 FKN590116:FKN590135 FUJ590116:FUJ590135 GEF590116:GEF590135 GOB590116:GOB590135 GXX590116:GXX590135 HHT590116:HHT590135 HRP590116:HRP590135 IBL590116:IBL590135 ILH590116:ILH590135 IVD590116:IVD590135 JEZ590116:JEZ590135 JOV590116:JOV590135 JYR590116:JYR590135 KIN590116:KIN590135 KSJ590116:KSJ590135 LCF590116:LCF590135 LMB590116:LMB590135 LVX590116:LVX590135 MFT590116:MFT590135 MPP590116:MPP590135 MZL590116:MZL590135 NJH590116:NJH590135 NTD590116:NTD590135 OCZ590116:OCZ590135 OMV590116:OMV590135 OWR590116:OWR590135 PGN590116:PGN590135 PQJ590116:PQJ590135 QAF590116:QAF590135 QKB590116:QKB590135 QTX590116:QTX590135 RDT590116:RDT590135 RNP590116:RNP590135 RXL590116:RXL590135 SHH590116:SHH590135 SRD590116:SRD590135 TAZ590116:TAZ590135 TKV590116:TKV590135 TUR590116:TUR590135 UEN590116:UEN590135 UOJ590116:UOJ590135 UYF590116:UYF590135 VIB590116:VIB590135 VRX590116:VRX590135 WBT590116:WBT590135 WLP590116:WLP590135 WVL590116:WVL590135 N655652:N655671 IZ655652:IZ655671 SV655652:SV655671 ACR655652:ACR655671 AMN655652:AMN655671 AWJ655652:AWJ655671 BGF655652:BGF655671 BQB655652:BQB655671 BZX655652:BZX655671 CJT655652:CJT655671 CTP655652:CTP655671 DDL655652:DDL655671 DNH655652:DNH655671 DXD655652:DXD655671 EGZ655652:EGZ655671 EQV655652:EQV655671 FAR655652:FAR655671 FKN655652:FKN655671 FUJ655652:FUJ655671 GEF655652:GEF655671 GOB655652:GOB655671 GXX655652:GXX655671 HHT655652:HHT655671 HRP655652:HRP655671 IBL655652:IBL655671 ILH655652:ILH655671 IVD655652:IVD655671 JEZ655652:JEZ655671 JOV655652:JOV655671 JYR655652:JYR655671 KIN655652:KIN655671 KSJ655652:KSJ655671 LCF655652:LCF655671 LMB655652:LMB655671 LVX655652:LVX655671 MFT655652:MFT655671 MPP655652:MPP655671 MZL655652:MZL655671 NJH655652:NJH655671 NTD655652:NTD655671 OCZ655652:OCZ655671 OMV655652:OMV655671 OWR655652:OWR655671 PGN655652:PGN655671 PQJ655652:PQJ655671 QAF655652:QAF655671 QKB655652:QKB655671 QTX655652:QTX655671 RDT655652:RDT655671 RNP655652:RNP655671 RXL655652:RXL655671 SHH655652:SHH655671 SRD655652:SRD655671 TAZ655652:TAZ655671 TKV655652:TKV655671 TUR655652:TUR655671 UEN655652:UEN655671 UOJ655652:UOJ655671 UYF655652:UYF655671 VIB655652:VIB655671 VRX655652:VRX655671 WBT655652:WBT655671 WLP655652:WLP655671 WVL655652:WVL655671 N721188:N721207 IZ721188:IZ721207 SV721188:SV721207 ACR721188:ACR721207 AMN721188:AMN721207 AWJ721188:AWJ721207 BGF721188:BGF721207 BQB721188:BQB721207 BZX721188:BZX721207 CJT721188:CJT721207 CTP721188:CTP721207 DDL721188:DDL721207 DNH721188:DNH721207 DXD721188:DXD721207 EGZ721188:EGZ721207 EQV721188:EQV721207 FAR721188:FAR721207 FKN721188:FKN721207 FUJ721188:FUJ721207 GEF721188:GEF721207 GOB721188:GOB721207 GXX721188:GXX721207 HHT721188:HHT721207 HRP721188:HRP721207 IBL721188:IBL721207 ILH721188:ILH721207 IVD721188:IVD721207 JEZ721188:JEZ721207 JOV721188:JOV721207 JYR721188:JYR721207 KIN721188:KIN721207 KSJ721188:KSJ721207 LCF721188:LCF721207 LMB721188:LMB721207 LVX721188:LVX721207 MFT721188:MFT721207 MPP721188:MPP721207 MZL721188:MZL721207 NJH721188:NJH721207 NTD721188:NTD721207 OCZ721188:OCZ721207 OMV721188:OMV721207 OWR721188:OWR721207 PGN721188:PGN721207 PQJ721188:PQJ721207 QAF721188:QAF721207 QKB721188:QKB721207 QTX721188:QTX721207 RDT721188:RDT721207 RNP721188:RNP721207 RXL721188:RXL721207 SHH721188:SHH721207 SRD721188:SRD721207 TAZ721188:TAZ721207 TKV721188:TKV721207 TUR721188:TUR721207 UEN721188:UEN721207 UOJ721188:UOJ721207 UYF721188:UYF721207 VIB721188:VIB721207 VRX721188:VRX721207 WBT721188:WBT721207 WLP721188:WLP721207 WVL721188:WVL721207 N786724:N786743 IZ786724:IZ786743 SV786724:SV786743 ACR786724:ACR786743 AMN786724:AMN786743 AWJ786724:AWJ786743 BGF786724:BGF786743 BQB786724:BQB786743 BZX786724:BZX786743 CJT786724:CJT786743 CTP786724:CTP786743 DDL786724:DDL786743 DNH786724:DNH786743 DXD786724:DXD786743 EGZ786724:EGZ786743 EQV786724:EQV786743 FAR786724:FAR786743 FKN786724:FKN786743 FUJ786724:FUJ786743 GEF786724:GEF786743 GOB786724:GOB786743 GXX786724:GXX786743 HHT786724:HHT786743 HRP786724:HRP786743 IBL786724:IBL786743 ILH786724:ILH786743 IVD786724:IVD786743 JEZ786724:JEZ786743 JOV786724:JOV786743 JYR786724:JYR786743 KIN786724:KIN786743 KSJ786724:KSJ786743 LCF786724:LCF786743 LMB786724:LMB786743 LVX786724:LVX786743 MFT786724:MFT786743 MPP786724:MPP786743 MZL786724:MZL786743 NJH786724:NJH786743 NTD786724:NTD786743 OCZ786724:OCZ786743 OMV786724:OMV786743 OWR786724:OWR786743 PGN786724:PGN786743 PQJ786724:PQJ786743 QAF786724:QAF786743 QKB786724:QKB786743 QTX786724:QTX786743 RDT786724:RDT786743 RNP786724:RNP786743 RXL786724:RXL786743 SHH786724:SHH786743 SRD786724:SRD786743 TAZ786724:TAZ786743 TKV786724:TKV786743 TUR786724:TUR786743 UEN786724:UEN786743 UOJ786724:UOJ786743 UYF786724:UYF786743 VIB786724:VIB786743 VRX786724:VRX786743 WBT786724:WBT786743 WLP786724:WLP786743 WVL786724:WVL786743 N852260:N852279 IZ852260:IZ852279 SV852260:SV852279 ACR852260:ACR852279 AMN852260:AMN852279 AWJ852260:AWJ852279 BGF852260:BGF852279 BQB852260:BQB852279 BZX852260:BZX852279 CJT852260:CJT852279 CTP852260:CTP852279 DDL852260:DDL852279 DNH852260:DNH852279 DXD852260:DXD852279 EGZ852260:EGZ852279 EQV852260:EQV852279 FAR852260:FAR852279 FKN852260:FKN852279 FUJ852260:FUJ852279 GEF852260:GEF852279 GOB852260:GOB852279 GXX852260:GXX852279 HHT852260:HHT852279 HRP852260:HRP852279 IBL852260:IBL852279 ILH852260:ILH852279 IVD852260:IVD852279 JEZ852260:JEZ852279 JOV852260:JOV852279 JYR852260:JYR852279 KIN852260:KIN852279 KSJ852260:KSJ852279 LCF852260:LCF852279 LMB852260:LMB852279 LVX852260:LVX852279 MFT852260:MFT852279 MPP852260:MPP852279 MZL852260:MZL852279 NJH852260:NJH852279 NTD852260:NTD852279 OCZ852260:OCZ852279 OMV852260:OMV852279 OWR852260:OWR852279 PGN852260:PGN852279 PQJ852260:PQJ852279 QAF852260:QAF852279 QKB852260:QKB852279 QTX852260:QTX852279 RDT852260:RDT852279 RNP852260:RNP852279 RXL852260:RXL852279 SHH852260:SHH852279 SRD852260:SRD852279 TAZ852260:TAZ852279 TKV852260:TKV852279 TUR852260:TUR852279 UEN852260:UEN852279 UOJ852260:UOJ852279 UYF852260:UYF852279 VIB852260:VIB852279 VRX852260:VRX852279 WBT852260:WBT852279 WLP852260:WLP852279 WVL852260:WVL852279 N917796:N917815 IZ917796:IZ917815 SV917796:SV917815 ACR917796:ACR917815 AMN917796:AMN917815 AWJ917796:AWJ917815 BGF917796:BGF917815 BQB917796:BQB917815 BZX917796:BZX917815 CJT917796:CJT917815 CTP917796:CTP917815 DDL917796:DDL917815 DNH917796:DNH917815 DXD917796:DXD917815 EGZ917796:EGZ917815 EQV917796:EQV917815 FAR917796:FAR917815 FKN917796:FKN917815 FUJ917796:FUJ917815 GEF917796:GEF917815 GOB917796:GOB917815 GXX917796:GXX917815 HHT917796:HHT917815 HRP917796:HRP917815 IBL917796:IBL917815 ILH917796:ILH917815 IVD917796:IVD917815 JEZ917796:JEZ917815 JOV917796:JOV917815 JYR917796:JYR917815 KIN917796:KIN917815 KSJ917796:KSJ917815 LCF917796:LCF917815 LMB917796:LMB917815 LVX917796:LVX917815 MFT917796:MFT917815 MPP917796:MPP917815 MZL917796:MZL917815 NJH917796:NJH917815 NTD917796:NTD917815 OCZ917796:OCZ917815 OMV917796:OMV917815 OWR917796:OWR917815 PGN917796:PGN917815 PQJ917796:PQJ917815 QAF917796:QAF917815 QKB917796:QKB917815 QTX917796:QTX917815 RDT917796:RDT917815 RNP917796:RNP917815 RXL917796:RXL917815 SHH917796:SHH917815 SRD917796:SRD917815 TAZ917796:TAZ917815 TKV917796:TKV917815 TUR917796:TUR917815 UEN917796:UEN917815 UOJ917796:UOJ917815 UYF917796:UYF917815 VIB917796:VIB917815 VRX917796:VRX917815 WBT917796:WBT917815 WLP917796:WLP917815 WVL917796:WVL917815 N983332:N983351 IZ983332:IZ983351 SV983332:SV983351 ACR983332:ACR983351 AMN983332:AMN983351 AWJ983332:AWJ983351 BGF983332:BGF983351 BQB983332:BQB983351 BZX983332:BZX983351 CJT983332:CJT983351 CTP983332:CTP983351 DDL983332:DDL983351 DNH983332:DNH983351 DXD983332:DXD983351 EGZ983332:EGZ983351 EQV983332:EQV983351 FAR983332:FAR983351 FKN983332:FKN983351 FUJ983332:FUJ983351 GEF983332:GEF983351 GOB983332:GOB983351 GXX983332:GXX983351 HHT983332:HHT983351 HRP983332:HRP983351 IBL983332:IBL983351 ILH983332:ILH983351 IVD983332:IVD983351 JEZ983332:JEZ983351 JOV983332:JOV983351 JYR983332:JYR983351 KIN983332:KIN983351 KSJ983332:KSJ983351 LCF983332:LCF983351 LMB983332:LMB983351 LVX983332:LVX983351 MFT983332:MFT983351 MPP983332:MPP983351 MZL983332:MZL983351 NJH983332:NJH983351 NTD983332:NTD983351 OCZ983332:OCZ983351 OMV983332:OMV983351 OWR983332:OWR983351 PGN983332:PGN983351 PQJ983332:PQJ983351 QAF983332:QAF983351 QKB983332:QKB983351 QTX983332:QTX983351 RDT983332:RDT983351 RNP983332:RNP983351 RXL983332:RXL983351 SHH983332:SHH983351 SRD983332:SRD983351 TAZ983332:TAZ983351 TKV983332:TKV983351 TUR983332:TUR983351 UEN983332:UEN983351 UOJ983332:UOJ983351 UYF983332:UYF983351 VIB983332:VIB983351 VRX983332:VRX983351 WBT983332:WBT983351 WLP983332:WLP983351 WVL983332:WVL983351 JH65828:JH65847 TD65828:TD65847 ACZ65828:ACZ65847 AMV65828:AMV65847 AWR65828:AWR65847 BGN65828:BGN65847 BQJ65828:BQJ65847 CAF65828:CAF65847 CKB65828:CKB65847 CTX65828:CTX65847 DDT65828:DDT65847 DNP65828:DNP65847 DXL65828:DXL65847 EHH65828:EHH65847 ERD65828:ERD65847 FAZ65828:FAZ65847 FKV65828:FKV65847 FUR65828:FUR65847 GEN65828:GEN65847 GOJ65828:GOJ65847 GYF65828:GYF65847 HIB65828:HIB65847 HRX65828:HRX65847 IBT65828:IBT65847 ILP65828:ILP65847 IVL65828:IVL65847 JFH65828:JFH65847 JPD65828:JPD65847 JYZ65828:JYZ65847 KIV65828:KIV65847 KSR65828:KSR65847 LCN65828:LCN65847 LMJ65828:LMJ65847 LWF65828:LWF65847 MGB65828:MGB65847 MPX65828:MPX65847 MZT65828:MZT65847 NJP65828:NJP65847 NTL65828:NTL65847 ODH65828:ODH65847 OND65828:OND65847 OWZ65828:OWZ65847 PGV65828:PGV65847 PQR65828:PQR65847 QAN65828:QAN65847 QKJ65828:QKJ65847 QUF65828:QUF65847 REB65828:REB65847 RNX65828:RNX65847 RXT65828:RXT65847 SHP65828:SHP65847 SRL65828:SRL65847 TBH65828:TBH65847 TLD65828:TLD65847 TUZ65828:TUZ65847 UEV65828:UEV65847 UOR65828:UOR65847 UYN65828:UYN65847 VIJ65828:VIJ65847 VSF65828:VSF65847 WCB65828:WCB65847 WLX65828:WLX65847 WVT65828:WVT65847 JH131364:JH131383 TD131364:TD131383 ACZ131364:ACZ131383 AMV131364:AMV131383 AWR131364:AWR131383 BGN131364:BGN131383 BQJ131364:BQJ131383 CAF131364:CAF131383 CKB131364:CKB131383 CTX131364:CTX131383 DDT131364:DDT131383 DNP131364:DNP131383 DXL131364:DXL131383 EHH131364:EHH131383 ERD131364:ERD131383 FAZ131364:FAZ131383 FKV131364:FKV131383 FUR131364:FUR131383 GEN131364:GEN131383 GOJ131364:GOJ131383 GYF131364:GYF131383 HIB131364:HIB131383 HRX131364:HRX131383 IBT131364:IBT131383 ILP131364:ILP131383 IVL131364:IVL131383 JFH131364:JFH131383 JPD131364:JPD131383 JYZ131364:JYZ131383 KIV131364:KIV131383 KSR131364:KSR131383 LCN131364:LCN131383 LMJ131364:LMJ131383 LWF131364:LWF131383 MGB131364:MGB131383 MPX131364:MPX131383 MZT131364:MZT131383 NJP131364:NJP131383 NTL131364:NTL131383 ODH131364:ODH131383 OND131364:OND131383 OWZ131364:OWZ131383 PGV131364:PGV131383 PQR131364:PQR131383 QAN131364:QAN131383 QKJ131364:QKJ131383 QUF131364:QUF131383 REB131364:REB131383 RNX131364:RNX131383 RXT131364:RXT131383 SHP131364:SHP131383 SRL131364:SRL131383 TBH131364:TBH131383 TLD131364:TLD131383 TUZ131364:TUZ131383 UEV131364:UEV131383 UOR131364:UOR131383 UYN131364:UYN131383 VIJ131364:VIJ131383 VSF131364:VSF131383 WCB131364:WCB131383 WLX131364:WLX131383 WVT131364:WVT131383 JH196900:JH196919 TD196900:TD196919 ACZ196900:ACZ196919 AMV196900:AMV196919 AWR196900:AWR196919 BGN196900:BGN196919 BQJ196900:BQJ196919 CAF196900:CAF196919 CKB196900:CKB196919 CTX196900:CTX196919 DDT196900:DDT196919 DNP196900:DNP196919 DXL196900:DXL196919 EHH196900:EHH196919 ERD196900:ERD196919 FAZ196900:FAZ196919 FKV196900:FKV196919 FUR196900:FUR196919 GEN196900:GEN196919 GOJ196900:GOJ196919 GYF196900:GYF196919 HIB196900:HIB196919 HRX196900:HRX196919 IBT196900:IBT196919 ILP196900:ILP196919 IVL196900:IVL196919 JFH196900:JFH196919 JPD196900:JPD196919 JYZ196900:JYZ196919 KIV196900:KIV196919 KSR196900:KSR196919 LCN196900:LCN196919 LMJ196900:LMJ196919 LWF196900:LWF196919 MGB196900:MGB196919 MPX196900:MPX196919 MZT196900:MZT196919 NJP196900:NJP196919 NTL196900:NTL196919 ODH196900:ODH196919 OND196900:OND196919 OWZ196900:OWZ196919 PGV196900:PGV196919 PQR196900:PQR196919 QAN196900:QAN196919 QKJ196900:QKJ196919 QUF196900:QUF196919 REB196900:REB196919 RNX196900:RNX196919 RXT196900:RXT196919 SHP196900:SHP196919 SRL196900:SRL196919 TBH196900:TBH196919 TLD196900:TLD196919 TUZ196900:TUZ196919 UEV196900:UEV196919 UOR196900:UOR196919 UYN196900:UYN196919 VIJ196900:VIJ196919 VSF196900:VSF196919 WCB196900:WCB196919 WLX196900:WLX196919 WVT196900:WVT196919 JH262436:JH262455 TD262436:TD262455 ACZ262436:ACZ262455 AMV262436:AMV262455 AWR262436:AWR262455 BGN262436:BGN262455 BQJ262436:BQJ262455 CAF262436:CAF262455 CKB262436:CKB262455 CTX262436:CTX262455 DDT262436:DDT262455 DNP262436:DNP262455 DXL262436:DXL262455 EHH262436:EHH262455 ERD262436:ERD262455 FAZ262436:FAZ262455 FKV262436:FKV262455 FUR262436:FUR262455 GEN262436:GEN262455 GOJ262436:GOJ262455 GYF262436:GYF262455 HIB262436:HIB262455 HRX262436:HRX262455 IBT262436:IBT262455 ILP262436:ILP262455 IVL262436:IVL262455 JFH262436:JFH262455 JPD262436:JPD262455 JYZ262436:JYZ262455 KIV262436:KIV262455 KSR262436:KSR262455 LCN262436:LCN262455 LMJ262436:LMJ262455 LWF262436:LWF262455 MGB262436:MGB262455 MPX262436:MPX262455 MZT262436:MZT262455 NJP262436:NJP262455 NTL262436:NTL262455 ODH262436:ODH262455 OND262436:OND262455 OWZ262436:OWZ262455 PGV262436:PGV262455 PQR262436:PQR262455 QAN262436:QAN262455 QKJ262436:QKJ262455 QUF262436:QUF262455 REB262436:REB262455 RNX262436:RNX262455 RXT262436:RXT262455 SHP262436:SHP262455 SRL262436:SRL262455 TBH262436:TBH262455 TLD262436:TLD262455 TUZ262436:TUZ262455 UEV262436:UEV262455 UOR262436:UOR262455 UYN262436:UYN262455 VIJ262436:VIJ262455 VSF262436:VSF262455 WCB262436:WCB262455 WLX262436:WLX262455 WVT262436:WVT262455 JH327972:JH327991 TD327972:TD327991 ACZ327972:ACZ327991 AMV327972:AMV327991 AWR327972:AWR327991 BGN327972:BGN327991 BQJ327972:BQJ327991 CAF327972:CAF327991 CKB327972:CKB327991 CTX327972:CTX327991 DDT327972:DDT327991 DNP327972:DNP327991 DXL327972:DXL327991 EHH327972:EHH327991 ERD327972:ERD327991 FAZ327972:FAZ327991 FKV327972:FKV327991 FUR327972:FUR327991 GEN327972:GEN327991 GOJ327972:GOJ327991 GYF327972:GYF327991 HIB327972:HIB327991 HRX327972:HRX327991 IBT327972:IBT327991 ILP327972:ILP327991 IVL327972:IVL327991 JFH327972:JFH327991 JPD327972:JPD327991 JYZ327972:JYZ327991 KIV327972:KIV327991 KSR327972:KSR327991 LCN327972:LCN327991 LMJ327972:LMJ327991 LWF327972:LWF327991 MGB327972:MGB327991 MPX327972:MPX327991 MZT327972:MZT327991 NJP327972:NJP327991 NTL327972:NTL327991 ODH327972:ODH327991 OND327972:OND327991 OWZ327972:OWZ327991 PGV327972:PGV327991 PQR327972:PQR327991 QAN327972:QAN327991 QKJ327972:QKJ327991 QUF327972:QUF327991 REB327972:REB327991 RNX327972:RNX327991 RXT327972:RXT327991 SHP327972:SHP327991 SRL327972:SRL327991 TBH327972:TBH327991 TLD327972:TLD327991 TUZ327972:TUZ327991 UEV327972:UEV327991 UOR327972:UOR327991 UYN327972:UYN327991 VIJ327972:VIJ327991 VSF327972:VSF327991 WCB327972:WCB327991 WLX327972:WLX327991 WVT327972:WVT327991 JH393508:JH393527 TD393508:TD393527 ACZ393508:ACZ393527 AMV393508:AMV393527 AWR393508:AWR393527 BGN393508:BGN393527 BQJ393508:BQJ393527 CAF393508:CAF393527 CKB393508:CKB393527 CTX393508:CTX393527 DDT393508:DDT393527 DNP393508:DNP393527 DXL393508:DXL393527 EHH393508:EHH393527 ERD393508:ERD393527 FAZ393508:FAZ393527 FKV393508:FKV393527 FUR393508:FUR393527 GEN393508:GEN393527 GOJ393508:GOJ393527 GYF393508:GYF393527 HIB393508:HIB393527 HRX393508:HRX393527 IBT393508:IBT393527 ILP393508:ILP393527 IVL393508:IVL393527 JFH393508:JFH393527 JPD393508:JPD393527 JYZ393508:JYZ393527 KIV393508:KIV393527 KSR393508:KSR393527 LCN393508:LCN393527 LMJ393508:LMJ393527 LWF393508:LWF393527 MGB393508:MGB393527 MPX393508:MPX393527 MZT393508:MZT393527 NJP393508:NJP393527 NTL393508:NTL393527 ODH393508:ODH393527 OND393508:OND393527 OWZ393508:OWZ393527 PGV393508:PGV393527 PQR393508:PQR393527 QAN393508:QAN393527 QKJ393508:QKJ393527 QUF393508:QUF393527 REB393508:REB393527 RNX393508:RNX393527 RXT393508:RXT393527 SHP393508:SHP393527 SRL393508:SRL393527 TBH393508:TBH393527 TLD393508:TLD393527 TUZ393508:TUZ393527 UEV393508:UEV393527 UOR393508:UOR393527 UYN393508:UYN393527 VIJ393508:VIJ393527 VSF393508:VSF393527 WCB393508:WCB393527 WLX393508:WLX393527 WVT393508:WVT393527 JH459044:JH459063 TD459044:TD459063 ACZ459044:ACZ459063 AMV459044:AMV459063 AWR459044:AWR459063 BGN459044:BGN459063 BQJ459044:BQJ459063 CAF459044:CAF459063 CKB459044:CKB459063 CTX459044:CTX459063 DDT459044:DDT459063 DNP459044:DNP459063 DXL459044:DXL459063 EHH459044:EHH459063 ERD459044:ERD459063 FAZ459044:FAZ459063 FKV459044:FKV459063 FUR459044:FUR459063 GEN459044:GEN459063 GOJ459044:GOJ459063 GYF459044:GYF459063 HIB459044:HIB459063 HRX459044:HRX459063 IBT459044:IBT459063 ILP459044:ILP459063 IVL459044:IVL459063 JFH459044:JFH459063 JPD459044:JPD459063 JYZ459044:JYZ459063 KIV459044:KIV459063 KSR459044:KSR459063 LCN459044:LCN459063 LMJ459044:LMJ459063 LWF459044:LWF459063 MGB459044:MGB459063 MPX459044:MPX459063 MZT459044:MZT459063 NJP459044:NJP459063 NTL459044:NTL459063 ODH459044:ODH459063 OND459044:OND459063 OWZ459044:OWZ459063 PGV459044:PGV459063 PQR459044:PQR459063 QAN459044:QAN459063 QKJ459044:QKJ459063 QUF459044:QUF459063 REB459044:REB459063 RNX459044:RNX459063 RXT459044:RXT459063 SHP459044:SHP459063 SRL459044:SRL459063 TBH459044:TBH459063 TLD459044:TLD459063 TUZ459044:TUZ459063 UEV459044:UEV459063 UOR459044:UOR459063 UYN459044:UYN459063 VIJ459044:VIJ459063 VSF459044:VSF459063 WCB459044:WCB459063 WLX459044:WLX459063 WVT459044:WVT459063 JH524580:JH524599 TD524580:TD524599 ACZ524580:ACZ524599 AMV524580:AMV524599 AWR524580:AWR524599 BGN524580:BGN524599 BQJ524580:BQJ524599 CAF524580:CAF524599 CKB524580:CKB524599 CTX524580:CTX524599 DDT524580:DDT524599 DNP524580:DNP524599 DXL524580:DXL524599 EHH524580:EHH524599 ERD524580:ERD524599 FAZ524580:FAZ524599 FKV524580:FKV524599 FUR524580:FUR524599 GEN524580:GEN524599 GOJ524580:GOJ524599 GYF524580:GYF524599 HIB524580:HIB524599 HRX524580:HRX524599 IBT524580:IBT524599 ILP524580:ILP524599 IVL524580:IVL524599 JFH524580:JFH524599 JPD524580:JPD524599 JYZ524580:JYZ524599 KIV524580:KIV524599 KSR524580:KSR524599 LCN524580:LCN524599 LMJ524580:LMJ524599 LWF524580:LWF524599 MGB524580:MGB524599 MPX524580:MPX524599 MZT524580:MZT524599 NJP524580:NJP524599 NTL524580:NTL524599 ODH524580:ODH524599 OND524580:OND524599 OWZ524580:OWZ524599 PGV524580:PGV524599 PQR524580:PQR524599 QAN524580:QAN524599 QKJ524580:QKJ524599 QUF524580:QUF524599 REB524580:REB524599 RNX524580:RNX524599 RXT524580:RXT524599 SHP524580:SHP524599 SRL524580:SRL524599 TBH524580:TBH524599 TLD524580:TLD524599 TUZ524580:TUZ524599 UEV524580:UEV524599 UOR524580:UOR524599 UYN524580:UYN524599 VIJ524580:VIJ524599 VSF524580:VSF524599 WCB524580:WCB524599 WLX524580:WLX524599 WVT524580:WVT524599 JH590116:JH590135 TD590116:TD590135 ACZ590116:ACZ590135 AMV590116:AMV590135 AWR590116:AWR590135 BGN590116:BGN590135 BQJ590116:BQJ590135 CAF590116:CAF590135 CKB590116:CKB590135 CTX590116:CTX590135 DDT590116:DDT590135 DNP590116:DNP590135 DXL590116:DXL590135 EHH590116:EHH590135 ERD590116:ERD590135 FAZ590116:FAZ590135 FKV590116:FKV590135 FUR590116:FUR590135 GEN590116:GEN590135 GOJ590116:GOJ590135 GYF590116:GYF590135 HIB590116:HIB590135 HRX590116:HRX590135 IBT590116:IBT590135 ILP590116:ILP590135 IVL590116:IVL590135 JFH590116:JFH590135 JPD590116:JPD590135 JYZ590116:JYZ590135 KIV590116:KIV590135 KSR590116:KSR590135 LCN590116:LCN590135 LMJ590116:LMJ590135 LWF590116:LWF590135 MGB590116:MGB590135 MPX590116:MPX590135 MZT590116:MZT590135 NJP590116:NJP590135 NTL590116:NTL590135 ODH590116:ODH590135 OND590116:OND590135 OWZ590116:OWZ590135 PGV590116:PGV590135 PQR590116:PQR590135 QAN590116:QAN590135 QKJ590116:QKJ590135 QUF590116:QUF590135 REB590116:REB590135 RNX590116:RNX590135 RXT590116:RXT590135 SHP590116:SHP590135 SRL590116:SRL590135 TBH590116:TBH590135 TLD590116:TLD590135 TUZ590116:TUZ590135 UEV590116:UEV590135 UOR590116:UOR590135 UYN590116:UYN590135 VIJ590116:VIJ590135 VSF590116:VSF590135 WCB590116:WCB590135 WLX590116:WLX590135 WVT590116:WVT590135 JH655652:JH655671 TD655652:TD655671 ACZ655652:ACZ655671 AMV655652:AMV655671 AWR655652:AWR655671 BGN655652:BGN655671 BQJ655652:BQJ655671 CAF655652:CAF655671 CKB655652:CKB655671 CTX655652:CTX655671 DDT655652:DDT655671 DNP655652:DNP655671 DXL655652:DXL655671 EHH655652:EHH655671 ERD655652:ERD655671 FAZ655652:FAZ655671 FKV655652:FKV655671 FUR655652:FUR655671 GEN655652:GEN655671 GOJ655652:GOJ655671 GYF655652:GYF655671 HIB655652:HIB655671 HRX655652:HRX655671 IBT655652:IBT655671 ILP655652:ILP655671 IVL655652:IVL655671 JFH655652:JFH655671 JPD655652:JPD655671 JYZ655652:JYZ655671 KIV655652:KIV655671 KSR655652:KSR655671 LCN655652:LCN655671 LMJ655652:LMJ655671 LWF655652:LWF655671 MGB655652:MGB655671 MPX655652:MPX655671 MZT655652:MZT655671 NJP655652:NJP655671 NTL655652:NTL655671 ODH655652:ODH655671 OND655652:OND655671 OWZ655652:OWZ655671 PGV655652:PGV655671 PQR655652:PQR655671 QAN655652:QAN655671 QKJ655652:QKJ655671 QUF655652:QUF655671 REB655652:REB655671 RNX655652:RNX655671 RXT655652:RXT655671 SHP655652:SHP655671 SRL655652:SRL655671 TBH655652:TBH655671 TLD655652:TLD655671 TUZ655652:TUZ655671 UEV655652:UEV655671 UOR655652:UOR655671 UYN655652:UYN655671 VIJ655652:VIJ655671 VSF655652:VSF655671 WCB655652:WCB655671 WLX655652:WLX655671 WVT655652:WVT655671 JH721188:JH721207 TD721188:TD721207 ACZ721188:ACZ721207 AMV721188:AMV721207 AWR721188:AWR721207 BGN721188:BGN721207 BQJ721188:BQJ721207 CAF721188:CAF721207 CKB721188:CKB721207 CTX721188:CTX721207 DDT721188:DDT721207 DNP721188:DNP721207 DXL721188:DXL721207 EHH721188:EHH721207 ERD721188:ERD721207 FAZ721188:FAZ721207 FKV721188:FKV721207 FUR721188:FUR721207 GEN721188:GEN721207 GOJ721188:GOJ721207 GYF721188:GYF721207 HIB721188:HIB721207 HRX721188:HRX721207 IBT721188:IBT721207 ILP721188:ILP721207 IVL721188:IVL721207 JFH721188:JFH721207 JPD721188:JPD721207 JYZ721188:JYZ721207 KIV721188:KIV721207 KSR721188:KSR721207 LCN721188:LCN721207 LMJ721188:LMJ721207 LWF721188:LWF721207 MGB721188:MGB721207 MPX721188:MPX721207 MZT721188:MZT721207 NJP721188:NJP721207 NTL721188:NTL721207 ODH721188:ODH721207 OND721188:OND721207 OWZ721188:OWZ721207 PGV721188:PGV721207 PQR721188:PQR721207 QAN721188:QAN721207 QKJ721188:QKJ721207 QUF721188:QUF721207 REB721188:REB721207 RNX721188:RNX721207 RXT721188:RXT721207 SHP721188:SHP721207 SRL721188:SRL721207 TBH721188:TBH721207 TLD721188:TLD721207 TUZ721188:TUZ721207 UEV721188:UEV721207 UOR721188:UOR721207 UYN721188:UYN721207 VIJ721188:VIJ721207 VSF721188:VSF721207 WCB721188:WCB721207 WLX721188:WLX721207 WVT721188:WVT721207 JH786724:JH786743 TD786724:TD786743 ACZ786724:ACZ786743 AMV786724:AMV786743 AWR786724:AWR786743 BGN786724:BGN786743 BQJ786724:BQJ786743 CAF786724:CAF786743 CKB786724:CKB786743 CTX786724:CTX786743 DDT786724:DDT786743 DNP786724:DNP786743 DXL786724:DXL786743 EHH786724:EHH786743 ERD786724:ERD786743 FAZ786724:FAZ786743 FKV786724:FKV786743 FUR786724:FUR786743 GEN786724:GEN786743 GOJ786724:GOJ786743 GYF786724:GYF786743 HIB786724:HIB786743 HRX786724:HRX786743 IBT786724:IBT786743 ILP786724:ILP786743 IVL786724:IVL786743 JFH786724:JFH786743 JPD786724:JPD786743 JYZ786724:JYZ786743 KIV786724:KIV786743 KSR786724:KSR786743 LCN786724:LCN786743 LMJ786724:LMJ786743 LWF786724:LWF786743 MGB786724:MGB786743 MPX786724:MPX786743 MZT786724:MZT786743 NJP786724:NJP786743 NTL786724:NTL786743 ODH786724:ODH786743 OND786724:OND786743 OWZ786724:OWZ786743 PGV786724:PGV786743 PQR786724:PQR786743 QAN786724:QAN786743 QKJ786724:QKJ786743 QUF786724:QUF786743 REB786724:REB786743 RNX786724:RNX786743 RXT786724:RXT786743 SHP786724:SHP786743 SRL786724:SRL786743 TBH786724:TBH786743 TLD786724:TLD786743 TUZ786724:TUZ786743 UEV786724:UEV786743 UOR786724:UOR786743 UYN786724:UYN786743 VIJ786724:VIJ786743 VSF786724:VSF786743 WCB786724:WCB786743 WLX786724:WLX786743 WVT786724:WVT786743 JH852260:JH852279 TD852260:TD852279 ACZ852260:ACZ852279 AMV852260:AMV852279 AWR852260:AWR852279 BGN852260:BGN852279 BQJ852260:BQJ852279 CAF852260:CAF852279 CKB852260:CKB852279 CTX852260:CTX852279 DDT852260:DDT852279 DNP852260:DNP852279 DXL852260:DXL852279 EHH852260:EHH852279 ERD852260:ERD852279 FAZ852260:FAZ852279 FKV852260:FKV852279 FUR852260:FUR852279 GEN852260:GEN852279 GOJ852260:GOJ852279 GYF852260:GYF852279 HIB852260:HIB852279 HRX852260:HRX852279 IBT852260:IBT852279 ILP852260:ILP852279 IVL852260:IVL852279 JFH852260:JFH852279 JPD852260:JPD852279 JYZ852260:JYZ852279 KIV852260:KIV852279 KSR852260:KSR852279 LCN852260:LCN852279 LMJ852260:LMJ852279 LWF852260:LWF852279 MGB852260:MGB852279 MPX852260:MPX852279 MZT852260:MZT852279 NJP852260:NJP852279 NTL852260:NTL852279 ODH852260:ODH852279 OND852260:OND852279 OWZ852260:OWZ852279 PGV852260:PGV852279 PQR852260:PQR852279 QAN852260:QAN852279 QKJ852260:QKJ852279 QUF852260:QUF852279 REB852260:REB852279 RNX852260:RNX852279 RXT852260:RXT852279 SHP852260:SHP852279 SRL852260:SRL852279 TBH852260:TBH852279 TLD852260:TLD852279 TUZ852260:TUZ852279 UEV852260:UEV852279 UOR852260:UOR852279 UYN852260:UYN852279 VIJ852260:VIJ852279 VSF852260:VSF852279 WCB852260:WCB852279 WLX852260:WLX852279 WVT852260:WVT852279 JH917796:JH917815 TD917796:TD917815 ACZ917796:ACZ917815 AMV917796:AMV917815 AWR917796:AWR917815 BGN917796:BGN917815 BQJ917796:BQJ917815 CAF917796:CAF917815 CKB917796:CKB917815 CTX917796:CTX917815 DDT917796:DDT917815 DNP917796:DNP917815 DXL917796:DXL917815 EHH917796:EHH917815 ERD917796:ERD917815 FAZ917796:FAZ917815 FKV917796:FKV917815 FUR917796:FUR917815 GEN917796:GEN917815 GOJ917796:GOJ917815 GYF917796:GYF917815 HIB917796:HIB917815 HRX917796:HRX917815 IBT917796:IBT917815 ILP917796:ILP917815 IVL917796:IVL917815 JFH917796:JFH917815 JPD917796:JPD917815 JYZ917796:JYZ917815 KIV917796:KIV917815 KSR917796:KSR917815 LCN917796:LCN917815 LMJ917796:LMJ917815 LWF917796:LWF917815 MGB917796:MGB917815 MPX917796:MPX917815 MZT917796:MZT917815 NJP917796:NJP917815 NTL917796:NTL917815 ODH917796:ODH917815 OND917796:OND917815 OWZ917796:OWZ917815 PGV917796:PGV917815 PQR917796:PQR917815 QAN917796:QAN917815 QKJ917796:QKJ917815 QUF917796:QUF917815 REB917796:REB917815 RNX917796:RNX917815 RXT917796:RXT917815 SHP917796:SHP917815 SRL917796:SRL917815 TBH917796:TBH917815 TLD917796:TLD917815 TUZ917796:TUZ917815 UEV917796:UEV917815 UOR917796:UOR917815 UYN917796:UYN917815 VIJ917796:VIJ917815 VSF917796:VSF917815 WCB917796:WCB917815 WLX917796:WLX917815 WVT917796:WVT917815 JH983332:JH983351 TD983332:TD983351 ACZ983332:ACZ983351 AMV983332:AMV983351 AWR983332:AWR983351 BGN983332:BGN983351 BQJ983332:BQJ983351 CAF983332:CAF983351 CKB983332:CKB983351 CTX983332:CTX983351 DDT983332:DDT983351 DNP983332:DNP983351 DXL983332:DXL983351 EHH983332:EHH983351 ERD983332:ERD983351 FAZ983332:FAZ983351 FKV983332:FKV983351 FUR983332:FUR983351 GEN983332:GEN983351 GOJ983332:GOJ983351 GYF983332:GYF983351 HIB983332:HIB983351 HRX983332:HRX983351 IBT983332:IBT983351 ILP983332:ILP983351 IVL983332:IVL983351 JFH983332:JFH983351 JPD983332:JPD983351 JYZ983332:JYZ983351 KIV983332:KIV983351 KSR983332:KSR983351 LCN983332:LCN983351 LMJ983332:LMJ983351 LWF983332:LWF983351 MGB983332:MGB983351 MPX983332:MPX983351 MZT983332:MZT983351 NJP983332:NJP983351 NTL983332:NTL983351 ODH983332:ODH983351 OND983332:OND983351 OWZ983332:OWZ983351 PGV983332:PGV983351 PQR983332:PQR983351 QAN983332:QAN983351 QKJ983332:QKJ983351 QUF983332:QUF983351 REB983332:REB983351 RNX983332:RNX983351 RXT983332:RXT983351 SHP983332:SHP983351 SRL983332:SRL983351 TBH983332:TBH983351 TLD983332:TLD983351 TUZ983332:TUZ983351 UEV983332:UEV983351 UOR983332:UOR983351 UYN983332:UYN983351 VIJ983332:VIJ983351 VSF983332:VSF983351 WCB983332:WCB983351 WLX983332:WLX983351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JE31:JE32 TA31:TA32 ACW31:ACW32 AMS31:AMS32 AWO31:AWO32 BGK31:BGK32 BQG31:BQG32 CAC31:CAC32 CJY31:CJY32 CTU31:CTU32 DDQ31:DDQ32 DNM31:DNM32 DXI31:DXI32 EHE31:EHE32 ERA31:ERA32 FAW31:FAW32 FKS31:FKS32 FUO31:FUO32 GEK31:GEK32 GOG31:GOG32 GYC31:GYC32 HHY31:HHY32 HRU31:HRU32 IBQ31:IBQ32 ILM31:ILM32 IVI31:IVI32 JFE31:JFE32 JPA31:JPA32 JYW31:JYW32 KIS31:KIS32 KSO31:KSO32 LCK31:LCK32 LMG31:LMG32 LWC31:LWC32 MFY31:MFY32 MPU31:MPU32 MZQ31:MZQ32 NJM31:NJM32 NTI31:NTI32 ODE31:ODE32 ONA31:ONA32 OWW31:OWW32 PGS31:PGS32 PQO31:PQO32 QAK31:QAK32 QKG31:QKG32 QUC31:QUC32 RDY31:RDY32 RNU31:RNU32 RXQ31:RXQ32 SHM31:SHM32 SRI31:SRI32 TBE31:TBE32 TLA31:TLA32 TUW31:TUW32 UES31:UES32 UOO31:UOO32 UYK31:UYK32 VIG31:VIG32 VSC31:VSC32 WBY31:WBY32 WLU31:WLU32 WVQ31:WVQ32 IZ31:IZ32 SV31:SV32 ACR31:ACR32 AMN31:AMN32 AWJ31:AWJ32 BGF31:BGF32 BQB31:BQB32 BZX31:BZX32 CJT31:CJT32 CTP31:CTP32 DDL31:DDL32 DNH31:DNH32 DXD31:DXD32 EGZ31:EGZ32 EQV31:EQV32 FAR31:FAR32 FKN31:FKN32 FUJ31:FUJ32 GEF31:GEF32 GOB31:GOB32 GXX31:GXX32 HHT31:HHT32 HRP31:HRP32 IBL31:IBL32 ILH31:ILH32 IVD31:IVD32 JEZ31:JEZ32 JOV31:JOV32 JYR31:JYR32 KIN31:KIN32 KSJ31:KSJ32 LCF31:LCF32 LMB31:LMB32 LVX31:LVX32 MFT31:MFT32 MPP31:MPP32 MZL31:MZL32 NJH31:NJH32 NTD31:NTD32 OCZ31:OCZ32 OMV31:OMV32 OWR31:OWR32 PGN31:PGN32 PQJ31:PQJ32 QAF31:QAF32 QKB31:QKB32 QTX31:QTX32 RDT31:RDT32 RNP31:RNP32 RXL31:RXL32 SHH31:SHH32 SRD31:SRD32 TAZ31:TAZ32 TKV31:TKV32 TUR31:TUR32 UEN31:UEN32 UOJ31:UOJ32 UYF31:UYF32 VIB31:VIB32 VRX31:VRX32 WBT31:WBT32 WLP31:WLP32 WVL31:WVL32 JH31:JH32 TD31:TD32 ACZ31:ACZ32 AMV31:AMV32 AWR31:AWR32 BGN31:BGN32 BQJ31:BQJ32 CAF31:CAF32 CKB31:CKB32 CTX31:CTX32 DDT31:DDT32 DNP31:DNP32 DXL31:DXL32 EHH31:EHH32 ERD31:ERD32 FAZ31:FAZ32 FKV31:FKV32 FUR31:FUR32 GEN31:GEN32 GOJ31:GOJ32 GYF31:GYF32 HIB31:HIB32 HRX31:HRX32 IBT31:IBT32 ILP31:ILP32 IVL31:IVL32 JFH31:JFH32 JPD31:JPD32 JYZ31:JYZ32 KIV31:KIV32 KSR31:KSR32 LCN31:LCN32 LMJ31:LMJ32 LWF31:LWF32 MGB31:MGB32 MPX31:MPX32 MZT31:MZT32 NJP31:NJP32 NTL31:NTL32 ODH31:ODH32 OND31:OND32 OWZ31:OWZ32 PGV31:PGV32 PQR31:PQR32 QAN31:QAN32 QKJ31:QKJ32 QUF31:QUF32 REB31:REB32 RNX31:RNX32 RXT31:RXT32 SHP31:SHP32 SRL31:SRL32 TBH31:TBH32 TLD31:TLD32 TUZ31:TUZ32 UEV31:UEV32 UOR31:UOR32 UYN31:UYN32 VIJ31:VIJ32 VSF31:VSF32 WCB31:WCB32 WLX31:WLX32 WVT31:WVT32 P14:P67 P70:P162 ACT35:ACT335 AMP35:AMP335 AWL35:AWL335 BGH35:BGH335 BQD35:BQD335 BZZ35:BZZ335 CJV35:CJV335 CTR35:CTR335 DDN35:DDN335 DNJ35:DNJ335 DXF35:DXF335 EHB35:EHB335 EQX35:EQX335 FAT35:FAT335 FKP35:FKP335 FUL35:FUL335 GEH35:GEH335 GOD35:GOD335 GXZ35:GXZ335 HHV35:HHV335 HRR35:HRR335 IBN35:IBN335 ILJ35:ILJ335 IVF35:IVF335 JFB35:JFB335 JOX35:JOX335 JYT35:JYT335 KIP35:KIP335 KSL35:KSL335 LCH35:LCH335 LMD35:LMD335 LVZ35:LVZ335 MFV35:MFV335 MPR35:MPR335 MZN35:MZN335 NJJ35:NJJ335 NTF35:NTF335 ODB35:ODB335 OMX35:OMX335 OWT35:OWT335 PGP35:PGP335 PQL35:PQL335 QAH35:QAH335 QKD35:QKD335 QTZ35:QTZ335 RDV35:RDV335 RNR35:RNR335 RXN35:RXN335 SHJ35:SHJ335 SRF35:SRF335 TBB35:TBB335 TKX35:TKX335 TUT35:TUT335 UEP35:UEP335 UOL35:UOL335 UYH35:UYH335 VID35:VID335 VRZ35:VRZ335 WBV35:WBV335 WLR35:WLR335 WVN35:WVN335 JE35:JE335 TA35:TA335 ACW35:ACW335 AMS35:AMS335 AWO35:AWO335 BGK35:BGK335 BQG35:BQG335 CAC35:CAC335 CJY35:CJY335 CTU35:CTU335 DDQ35:DDQ335 DNM35:DNM335 DXI35:DXI335 EHE35:EHE335 ERA35:ERA335 FAW35:FAW335 FKS35:FKS335 FUO35:FUO335 GEK35:GEK335 GOG35:GOG335 GYC35:GYC335 HHY35:HHY335 HRU35:HRU335 IBQ35:IBQ335 ILM35:ILM335 IVI35:IVI335 JFE35:JFE335 JPA35:JPA335 JYW35:JYW335 KIS35:KIS335 KSO35:KSO335 LCK35:LCK335 LMG35:LMG335 LWC35:LWC335 MFY35:MFY335 MPU35:MPU335 MZQ35:MZQ335 NJM35:NJM335 NTI35:NTI335 ODE35:ODE335 ONA35:ONA335 OWW35:OWW335 PGS35:PGS335 PQO35:PQO335 QAK35:QAK335 QKG35:QKG335 QUC35:QUC335 RDY35:RDY335 RNU35:RNU335 RXQ35:RXQ335 SHM35:SHM335 SRI35:SRI335 TBE35:TBE335 TLA35:TLA335 TUW35:TUW335 UES35:UES335 UOO35:UOO335 UYK35:UYK335 VIG35:VIG335 VSC35:VSC335 WBY35:WBY335 WLU35:WLU335 WVQ35:WVQ335 IZ35:IZ335 SV35:SV335 ACR35:ACR335 AMN35:AMN335 AWJ35:AWJ335 BGF35:BGF335 BQB35:BQB335 BZX35:BZX335 CJT35:CJT335 CTP35:CTP335 DDL35:DDL335 DNH35:DNH335 DXD35:DXD335 EGZ35:EGZ335 EQV35:EQV335 FAR35:FAR335 FKN35:FKN335 FUJ35:FUJ335 GEF35:GEF335 GOB35:GOB335 GXX35:GXX335 HHT35:HHT335 HRP35:HRP335 IBL35:IBL335 ILH35:ILH335 IVD35:IVD335 JEZ35:JEZ335 JOV35:JOV335 JYR35:JYR335 KIN35:KIN335 KSJ35:KSJ335 LCF35:LCF335 LMB35:LMB335 LVX35:LVX335 MFT35:MFT335 MPP35:MPP335 MZL35:MZL335 NJH35:NJH335 NTD35:NTD335 OCZ35:OCZ335 OMV35:OMV335 OWR35:OWR335 PGN35:PGN335 PQJ35:PQJ335 QAF35:QAF335 QKB35:QKB335 QTX35:QTX335 RDT35:RDT335 RNP35:RNP335 RXL35:RXL335 SHH35:SHH335 SRD35:SRD335 TAZ35:TAZ335 TKV35:TKV335 TUR35:TUR335 UEN35:UEN335 UOJ35:UOJ335 UYF35:UYF335 VIB35:VIB335 VRX35:VRX335 WBT35:WBT335 WLP35:WLP335 WVL35:WVL335 JH35:JH335 TD35:TD335 ACZ35:ACZ335 AMV35:AMV335 AWR35:AWR335 BGN35:BGN335 BQJ35:BQJ335 CAF35:CAF335 CKB35:CKB335 CTX35:CTX335 DDT35:DDT335 DNP35:DNP335 DXL35:DXL335 EHH35:EHH335 ERD35:ERD335 FAZ35:FAZ335 FKV35:FKV335 FUR35:FUR335 GEN35:GEN335 GOJ35:GOJ335 GYF35:GYF335 HIB35:HIB335 HRX35:HRX335 IBT35:IBT335 ILP35:ILP335 IVL35:IVL335 JFH35:JFH335 JPD35:JPD335 JYZ35:JYZ335 KIV35:KIV335 KSR35:KSR335 LCN35:LCN335 LMJ35:LMJ335 LWF35:LWF335 MGB35:MGB335 MPX35:MPX335 MZT35:MZT335 NJP35:NJP335 NTL35:NTL335 ODH35:ODH335 OND35:OND335 OWZ35:OWZ335 PGV35:PGV335 PQR35:PQR335 QAN35:QAN335 QKJ35:QKJ335 QUF35:QUF335 REB35:REB335 RNX35:RNX335 RXT35:RXT335 SHP35:SHP335 SRL35:SRL335 TBH35:TBH335 TLD35:TLD335 TUZ35:TUZ335 UEV35:UEV335 UOR35:UOR335 UYN35:UYN335 VIJ35:VIJ335 VSF35:VSF335 WCB35:WCB335 WLX35:WLX335 WVT35:WVT335 JB35:JB335 SX35:SX335 P166:P335 N14:N335" xr:uid="{2A8380C4-E72C-4E87-899B-DD3966EAACEA}">
      <formula1>"$/GJ/Day, $/GJ"</formula1>
    </dataValidation>
    <dataValidation type="list" allowBlank="1" showInputMessage="1" showErrorMessage="1" sqref="WVB983332:WVB983351 D65828:D65847 IP65828:IP65847 SL65828:SL65847 ACH65828:ACH65847 AMD65828:AMD65847 AVZ65828:AVZ65847 BFV65828:BFV65847 BPR65828:BPR65847 BZN65828:BZN65847 CJJ65828:CJJ65847 CTF65828:CTF65847 DDB65828:DDB65847 DMX65828:DMX65847 DWT65828:DWT65847 EGP65828:EGP65847 EQL65828:EQL65847 FAH65828:FAH65847 FKD65828:FKD65847 FTZ65828:FTZ65847 GDV65828:GDV65847 GNR65828:GNR65847 GXN65828:GXN65847 HHJ65828:HHJ65847 HRF65828:HRF65847 IBB65828:IBB65847 IKX65828:IKX65847 IUT65828:IUT65847 JEP65828:JEP65847 JOL65828:JOL65847 JYH65828:JYH65847 KID65828:KID65847 KRZ65828:KRZ65847 LBV65828:LBV65847 LLR65828:LLR65847 LVN65828:LVN65847 MFJ65828:MFJ65847 MPF65828:MPF65847 MZB65828:MZB65847 NIX65828:NIX65847 NST65828:NST65847 OCP65828:OCP65847 OML65828:OML65847 OWH65828:OWH65847 PGD65828:PGD65847 PPZ65828:PPZ65847 PZV65828:PZV65847 QJR65828:QJR65847 QTN65828:QTN65847 RDJ65828:RDJ65847 RNF65828:RNF65847 RXB65828:RXB65847 SGX65828:SGX65847 SQT65828:SQT65847 TAP65828:TAP65847 TKL65828:TKL65847 TUH65828:TUH65847 UED65828:UED65847 UNZ65828:UNZ65847 UXV65828:UXV65847 VHR65828:VHR65847 VRN65828:VRN65847 WBJ65828:WBJ65847 WLF65828:WLF65847 WVB65828:WVB65847 D131364:D131383 IP131364:IP131383 SL131364:SL131383 ACH131364:ACH131383 AMD131364:AMD131383 AVZ131364:AVZ131383 BFV131364:BFV131383 BPR131364:BPR131383 BZN131364:BZN131383 CJJ131364:CJJ131383 CTF131364:CTF131383 DDB131364:DDB131383 DMX131364:DMX131383 DWT131364:DWT131383 EGP131364:EGP131383 EQL131364:EQL131383 FAH131364:FAH131383 FKD131364:FKD131383 FTZ131364:FTZ131383 GDV131364:GDV131383 GNR131364:GNR131383 GXN131364:GXN131383 HHJ131364:HHJ131383 HRF131364:HRF131383 IBB131364:IBB131383 IKX131364:IKX131383 IUT131364:IUT131383 JEP131364:JEP131383 JOL131364:JOL131383 JYH131364:JYH131383 KID131364:KID131383 KRZ131364:KRZ131383 LBV131364:LBV131383 LLR131364:LLR131383 LVN131364:LVN131383 MFJ131364:MFJ131383 MPF131364:MPF131383 MZB131364:MZB131383 NIX131364:NIX131383 NST131364:NST131383 OCP131364:OCP131383 OML131364:OML131383 OWH131364:OWH131383 PGD131364:PGD131383 PPZ131364:PPZ131383 PZV131364:PZV131383 QJR131364:QJR131383 QTN131364:QTN131383 RDJ131364:RDJ131383 RNF131364:RNF131383 RXB131364:RXB131383 SGX131364:SGX131383 SQT131364:SQT131383 TAP131364:TAP131383 TKL131364:TKL131383 TUH131364:TUH131383 UED131364:UED131383 UNZ131364:UNZ131383 UXV131364:UXV131383 VHR131364:VHR131383 VRN131364:VRN131383 WBJ131364:WBJ131383 WLF131364:WLF131383 WVB131364:WVB131383 D196900:D196919 IP196900:IP196919 SL196900:SL196919 ACH196900:ACH196919 AMD196900:AMD196919 AVZ196900:AVZ196919 BFV196900:BFV196919 BPR196900:BPR196919 BZN196900:BZN196919 CJJ196900:CJJ196919 CTF196900:CTF196919 DDB196900:DDB196919 DMX196900:DMX196919 DWT196900:DWT196919 EGP196900:EGP196919 EQL196900:EQL196919 FAH196900:FAH196919 FKD196900:FKD196919 FTZ196900:FTZ196919 GDV196900:GDV196919 GNR196900:GNR196919 GXN196900:GXN196919 HHJ196900:HHJ196919 HRF196900:HRF196919 IBB196900:IBB196919 IKX196900:IKX196919 IUT196900:IUT196919 JEP196900:JEP196919 JOL196900:JOL196919 JYH196900:JYH196919 KID196900:KID196919 KRZ196900:KRZ196919 LBV196900:LBV196919 LLR196900:LLR196919 LVN196900:LVN196919 MFJ196900:MFJ196919 MPF196900:MPF196919 MZB196900:MZB196919 NIX196900:NIX196919 NST196900:NST196919 OCP196900:OCP196919 OML196900:OML196919 OWH196900:OWH196919 PGD196900:PGD196919 PPZ196900:PPZ196919 PZV196900:PZV196919 QJR196900:QJR196919 QTN196900:QTN196919 RDJ196900:RDJ196919 RNF196900:RNF196919 RXB196900:RXB196919 SGX196900:SGX196919 SQT196900:SQT196919 TAP196900:TAP196919 TKL196900:TKL196919 TUH196900:TUH196919 UED196900:UED196919 UNZ196900:UNZ196919 UXV196900:UXV196919 VHR196900:VHR196919 VRN196900:VRN196919 WBJ196900:WBJ196919 WLF196900:WLF196919 WVB196900:WVB196919 D262436:D262455 IP262436:IP262455 SL262436:SL262455 ACH262436:ACH262455 AMD262436:AMD262455 AVZ262436:AVZ262455 BFV262436:BFV262455 BPR262436:BPR262455 BZN262436:BZN262455 CJJ262436:CJJ262455 CTF262436:CTF262455 DDB262436:DDB262455 DMX262436:DMX262455 DWT262436:DWT262455 EGP262436:EGP262455 EQL262436:EQL262455 FAH262436:FAH262455 FKD262436:FKD262455 FTZ262436:FTZ262455 GDV262436:GDV262455 GNR262436:GNR262455 GXN262436:GXN262455 HHJ262436:HHJ262455 HRF262436:HRF262455 IBB262436:IBB262455 IKX262436:IKX262455 IUT262436:IUT262455 JEP262436:JEP262455 JOL262436:JOL262455 JYH262436:JYH262455 KID262436:KID262455 KRZ262436:KRZ262455 LBV262436:LBV262455 LLR262436:LLR262455 LVN262436:LVN262455 MFJ262436:MFJ262455 MPF262436:MPF262455 MZB262436:MZB262455 NIX262436:NIX262455 NST262436:NST262455 OCP262436:OCP262455 OML262436:OML262455 OWH262436:OWH262455 PGD262436:PGD262455 PPZ262436:PPZ262455 PZV262436:PZV262455 QJR262436:QJR262455 QTN262436:QTN262455 RDJ262436:RDJ262455 RNF262436:RNF262455 RXB262436:RXB262455 SGX262436:SGX262455 SQT262436:SQT262455 TAP262436:TAP262455 TKL262436:TKL262455 TUH262436:TUH262455 UED262436:UED262455 UNZ262436:UNZ262455 UXV262436:UXV262455 VHR262436:VHR262455 VRN262436:VRN262455 WBJ262436:WBJ262455 WLF262436:WLF262455 WVB262436:WVB262455 D327972:D327991 IP327972:IP327991 SL327972:SL327991 ACH327972:ACH327991 AMD327972:AMD327991 AVZ327972:AVZ327991 BFV327972:BFV327991 BPR327972:BPR327991 BZN327972:BZN327991 CJJ327972:CJJ327991 CTF327972:CTF327991 DDB327972:DDB327991 DMX327972:DMX327991 DWT327972:DWT327991 EGP327972:EGP327991 EQL327972:EQL327991 FAH327972:FAH327991 FKD327972:FKD327991 FTZ327972:FTZ327991 GDV327972:GDV327991 GNR327972:GNR327991 GXN327972:GXN327991 HHJ327972:HHJ327991 HRF327972:HRF327991 IBB327972:IBB327991 IKX327972:IKX327991 IUT327972:IUT327991 JEP327972:JEP327991 JOL327972:JOL327991 JYH327972:JYH327991 KID327972:KID327991 KRZ327972:KRZ327991 LBV327972:LBV327991 LLR327972:LLR327991 LVN327972:LVN327991 MFJ327972:MFJ327991 MPF327972:MPF327991 MZB327972:MZB327991 NIX327972:NIX327991 NST327972:NST327991 OCP327972:OCP327991 OML327972:OML327991 OWH327972:OWH327991 PGD327972:PGD327991 PPZ327972:PPZ327991 PZV327972:PZV327991 QJR327972:QJR327991 QTN327972:QTN327991 RDJ327972:RDJ327991 RNF327972:RNF327991 RXB327972:RXB327991 SGX327972:SGX327991 SQT327972:SQT327991 TAP327972:TAP327991 TKL327972:TKL327991 TUH327972:TUH327991 UED327972:UED327991 UNZ327972:UNZ327991 UXV327972:UXV327991 VHR327972:VHR327991 VRN327972:VRN327991 WBJ327972:WBJ327991 WLF327972:WLF327991 WVB327972:WVB327991 D393508:D393527 IP393508:IP393527 SL393508:SL393527 ACH393508:ACH393527 AMD393508:AMD393527 AVZ393508:AVZ393527 BFV393508:BFV393527 BPR393508:BPR393527 BZN393508:BZN393527 CJJ393508:CJJ393527 CTF393508:CTF393527 DDB393508:DDB393527 DMX393508:DMX393527 DWT393508:DWT393527 EGP393508:EGP393527 EQL393508:EQL393527 FAH393508:FAH393527 FKD393508:FKD393527 FTZ393508:FTZ393527 GDV393508:GDV393527 GNR393508:GNR393527 GXN393508:GXN393527 HHJ393508:HHJ393527 HRF393508:HRF393527 IBB393508:IBB393527 IKX393508:IKX393527 IUT393508:IUT393527 JEP393508:JEP393527 JOL393508:JOL393527 JYH393508:JYH393527 KID393508:KID393527 KRZ393508:KRZ393527 LBV393508:LBV393527 LLR393508:LLR393527 LVN393508:LVN393527 MFJ393508:MFJ393527 MPF393508:MPF393527 MZB393508:MZB393527 NIX393508:NIX393527 NST393508:NST393527 OCP393508:OCP393527 OML393508:OML393527 OWH393508:OWH393527 PGD393508:PGD393527 PPZ393508:PPZ393527 PZV393508:PZV393527 QJR393508:QJR393527 QTN393508:QTN393527 RDJ393508:RDJ393527 RNF393508:RNF393527 RXB393508:RXB393527 SGX393508:SGX393527 SQT393508:SQT393527 TAP393508:TAP393527 TKL393508:TKL393527 TUH393508:TUH393527 UED393508:UED393527 UNZ393508:UNZ393527 UXV393508:UXV393527 VHR393508:VHR393527 VRN393508:VRN393527 WBJ393508:WBJ393527 WLF393508:WLF393527 WVB393508:WVB393527 D459044:D459063 IP459044:IP459063 SL459044:SL459063 ACH459044:ACH459063 AMD459044:AMD459063 AVZ459044:AVZ459063 BFV459044:BFV459063 BPR459044:BPR459063 BZN459044:BZN459063 CJJ459044:CJJ459063 CTF459044:CTF459063 DDB459044:DDB459063 DMX459044:DMX459063 DWT459044:DWT459063 EGP459044:EGP459063 EQL459044:EQL459063 FAH459044:FAH459063 FKD459044:FKD459063 FTZ459044:FTZ459063 GDV459044:GDV459063 GNR459044:GNR459063 GXN459044:GXN459063 HHJ459044:HHJ459063 HRF459044:HRF459063 IBB459044:IBB459063 IKX459044:IKX459063 IUT459044:IUT459063 JEP459044:JEP459063 JOL459044:JOL459063 JYH459044:JYH459063 KID459044:KID459063 KRZ459044:KRZ459063 LBV459044:LBV459063 LLR459044:LLR459063 LVN459044:LVN459063 MFJ459044:MFJ459063 MPF459044:MPF459063 MZB459044:MZB459063 NIX459044:NIX459063 NST459044:NST459063 OCP459044:OCP459063 OML459044:OML459063 OWH459044:OWH459063 PGD459044:PGD459063 PPZ459044:PPZ459063 PZV459044:PZV459063 QJR459044:QJR459063 QTN459044:QTN459063 RDJ459044:RDJ459063 RNF459044:RNF459063 RXB459044:RXB459063 SGX459044:SGX459063 SQT459044:SQT459063 TAP459044:TAP459063 TKL459044:TKL459063 TUH459044:TUH459063 UED459044:UED459063 UNZ459044:UNZ459063 UXV459044:UXV459063 VHR459044:VHR459063 VRN459044:VRN459063 WBJ459044:WBJ459063 WLF459044:WLF459063 WVB459044:WVB459063 D524580:D524599 IP524580:IP524599 SL524580:SL524599 ACH524580:ACH524599 AMD524580:AMD524599 AVZ524580:AVZ524599 BFV524580:BFV524599 BPR524580:BPR524599 BZN524580:BZN524599 CJJ524580:CJJ524599 CTF524580:CTF524599 DDB524580:DDB524599 DMX524580:DMX524599 DWT524580:DWT524599 EGP524580:EGP524599 EQL524580:EQL524599 FAH524580:FAH524599 FKD524580:FKD524599 FTZ524580:FTZ524599 GDV524580:GDV524599 GNR524580:GNR524599 GXN524580:GXN524599 HHJ524580:HHJ524599 HRF524580:HRF524599 IBB524580:IBB524599 IKX524580:IKX524599 IUT524580:IUT524599 JEP524580:JEP524599 JOL524580:JOL524599 JYH524580:JYH524599 KID524580:KID524599 KRZ524580:KRZ524599 LBV524580:LBV524599 LLR524580:LLR524599 LVN524580:LVN524599 MFJ524580:MFJ524599 MPF524580:MPF524599 MZB524580:MZB524599 NIX524580:NIX524599 NST524580:NST524599 OCP524580:OCP524599 OML524580:OML524599 OWH524580:OWH524599 PGD524580:PGD524599 PPZ524580:PPZ524599 PZV524580:PZV524599 QJR524580:QJR524599 QTN524580:QTN524599 RDJ524580:RDJ524599 RNF524580:RNF524599 RXB524580:RXB524599 SGX524580:SGX524599 SQT524580:SQT524599 TAP524580:TAP524599 TKL524580:TKL524599 TUH524580:TUH524599 UED524580:UED524599 UNZ524580:UNZ524599 UXV524580:UXV524599 VHR524580:VHR524599 VRN524580:VRN524599 WBJ524580:WBJ524599 WLF524580:WLF524599 WVB524580:WVB524599 D590116:D590135 IP590116:IP590135 SL590116:SL590135 ACH590116:ACH590135 AMD590116:AMD590135 AVZ590116:AVZ590135 BFV590116:BFV590135 BPR590116:BPR590135 BZN590116:BZN590135 CJJ590116:CJJ590135 CTF590116:CTF590135 DDB590116:DDB590135 DMX590116:DMX590135 DWT590116:DWT590135 EGP590116:EGP590135 EQL590116:EQL590135 FAH590116:FAH590135 FKD590116:FKD590135 FTZ590116:FTZ590135 GDV590116:GDV590135 GNR590116:GNR590135 GXN590116:GXN590135 HHJ590116:HHJ590135 HRF590116:HRF590135 IBB590116:IBB590135 IKX590116:IKX590135 IUT590116:IUT590135 JEP590116:JEP590135 JOL590116:JOL590135 JYH590116:JYH590135 KID590116:KID590135 KRZ590116:KRZ590135 LBV590116:LBV590135 LLR590116:LLR590135 LVN590116:LVN590135 MFJ590116:MFJ590135 MPF590116:MPF590135 MZB590116:MZB590135 NIX590116:NIX590135 NST590116:NST590135 OCP590116:OCP590135 OML590116:OML590135 OWH590116:OWH590135 PGD590116:PGD590135 PPZ590116:PPZ590135 PZV590116:PZV590135 QJR590116:QJR590135 QTN590116:QTN590135 RDJ590116:RDJ590135 RNF590116:RNF590135 RXB590116:RXB590135 SGX590116:SGX590135 SQT590116:SQT590135 TAP590116:TAP590135 TKL590116:TKL590135 TUH590116:TUH590135 UED590116:UED590135 UNZ590116:UNZ590135 UXV590116:UXV590135 VHR590116:VHR590135 VRN590116:VRN590135 WBJ590116:WBJ590135 WLF590116:WLF590135 WVB590116:WVB590135 D655652:D655671 IP655652:IP655671 SL655652:SL655671 ACH655652:ACH655671 AMD655652:AMD655671 AVZ655652:AVZ655671 BFV655652:BFV655671 BPR655652:BPR655671 BZN655652:BZN655671 CJJ655652:CJJ655671 CTF655652:CTF655671 DDB655652:DDB655671 DMX655652:DMX655671 DWT655652:DWT655671 EGP655652:EGP655671 EQL655652:EQL655671 FAH655652:FAH655671 FKD655652:FKD655671 FTZ655652:FTZ655671 GDV655652:GDV655671 GNR655652:GNR655671 GXN655652:GXN655671 HHJ655652:HHJ655671 HRF655652:HRF655671 IBB655652:IBB655671 IKX655652:IKX655671 IUT655652:IUT655671 JEP655652:JEP655671 JOL655652:JOL655671 JYH655652:JYH655671 KID655652:KID655671 KRZ655652:KRZ655671 LBV655652:LBV655671 LLR655652:LLR655671 LVN655652:LVN655671 MFJ655652:MFJ655671 MPF655652:MPF655671 MZB655652:MZB655671 NIX655652:NIX655671 NST655652:NST655671 OCP655652:OCP655671 OML655652:OML655671 OWH655652:OWH655671 PGD655652:PGD655671 PPZ655652:PPZ655671 PZV655652:PZV655671 QJR655652:QJR655671 QTN655652:QTN655671 RDJ655652:RDJ655671 RNF655652:RNF655671 RXB655652:RXB655671 SGX655652:SGX655671 SQT655652:SQT655671 TAP655652:TAP655671 TKL655652:TKL655671 TUH655652:TUH655671 UED655652:UED655671 UNZ655652:UNZ655671 UXV655652:UXV655671 VHR655652:VHR655671 VRN655652:VRN655671 WBJ655652:WBJ655671 WLF655652:WLF655671 WVB655652:WVB655671 D721188:D721207 IP721188:IP721207 SL721188:SL721207 ACH721188:ACH721207 AMD721188:AMD721207 AVZ721188:AVZ721207 BFV721188:BFV721207 BPR721188:BPR721207 BZN721188:BZN721207 CJJ721188:CJJ721207 CTF721188:CTF721207 DDB721188:DDB721207 DMX721188:DMX721207 DWT721188:DWT721207 EGP721188:EGP721207 EQL721188:EQL721207 FAH721188:FAH721207 FKD721188:FKD721207 FTZ721188:FTZ721207 GDV721188:GDV721207 GNR721188:GNR721207 GXN721188:GXN721207 HHJ721188:HHJ721207 HRF721188:HRF721207 IBB721188:IBB721207 IKX721188:IKX721207 IUT721188:IUT721207 JEP721188:JEP721207 JOL721188:JOL721207 JYH721188:JYH721207 KID721188:KID721207 KRZ721188:KRZ721207 LBV721188:LBV721207 LLR721188:LLR721207 LVN721188:LVN721207 MFJ721188:MFJ721207 MPF721188:MPF721207 MZB721188:MZB721207 NIX721188:NIX721207 NST721188:NST721207 OCP721188:OCP721207 OML721188:OML721207 OWH721188:OWH721207 PGD721188:PGD721207 PPZ721188:PPZ721207 PZV721188:PZV721207 QJR721188:QJR721207 QTN721188:QTN721207 RDJ721188:RDJ721207 RNF721188:RNF721207 RXB721188:RXB721207 SGX721188:SGX721207 SQT721188:SQT721207 TAP721188:TAP721207 TKL721188:TKL721207 TUH721188:TUH721207 UED721188:UED721207 UNZ721188:UNZ721207 UXV721188:UXV721207 VHR721188:VHR721207 VRN721188:VRN721207 WBJ721188:WBJ721207 WLF721188:WLF721207 WVB721188:WVB721207 D786724:D786743 IP786724:IP786743 SL786724:SL786743 ACH786724:ACH786743 AMD786724:AMD786743 AVZ786724:AVZ786743 BFV786724:BFV786743 BPR786724:BPR786743 BZN786724:BZN786743 CJJ786724:CJJ786743 CTF786724:CTF786743 DDB786724:DDB786743 DMX786724:DMX786743 DWT786724:DWT786743 EGP786724:EGP786743 EQL786724:EQL786743 FAH786724:FAH786743 FKD786724:FKD786743 FTZ786724:FTZ786743 GDV786724:GDV786743 GNR786724:GNR786743 GXN786724:GXN786743 HHJ786724:HHJ786743 HRF786724:HRF786743 IBB786724:IBB786743 IKX786724:IKX786743 IUT786724:IUT786743 JEP786724:JEP786743 JOL786724:JOL786743 JYH786724:JYH786743 KID786724:KID786743 KRZ786724:KRZ786743 LBV786724:LBV786743 LLR786724:LLR786743 LVN786724:LVN786743 MFJ786724:MFJ786743 MPF786724:MPF786743 MZB786724:MZB786743 NIX786724:NIX786743 NST786724:NST786743 OCP786724:OCP786743 OML786724:OML786743 OWH786724:OWH786743 PGD786724:PGD786743 PPZ786724:PPZ786743 PZV786724:PZV786743 QJR786724:QJR786743 QTN786724:QTN786743 RDJ786724:RDJ786743 RNF786724:RNF786743 RXB786724:RXB786743 SGX786724:SGX786743 SQT786724:SQT786743 TAP786724:TAP786743 TKL786724:TKL786743 TUH786724:TUH786743 UED786724:UED786743 UNZ786724:UNZ786743 UXV786724:UXV786743 VHR786724:VHR786743 VRN786724:VRN786743 WBJ786724:WBJ786743 WLF786724:WLF786743 WVB786724:WVB786743 D852260:D852279 IP852260:IP852279 SL852260:SL852279 ACH852260:ACH852279 AMD852260:AMD852279 AVZ852260:AVZ852279 BFV852260:BFV852279 BPR852260:BPR852279 BZN852260:BZN852279 CJJ852260:CJJ852279 CTF852260:CTF852279 DDB852260:DDB852279 DMX852260:DMX852279 DWT852260:DWT852279 EGP852260:EGP852279 EQL852260:EQL852279 FAH852260:FAH852279 FKD852260:FKD852279 FTZ852260:FTZ852279 GDV852260:GDV852279 GNR852260:GNR852279 GXN852260:GXN852279 HHJ852260:HHJ852279 HRF852260:HRF852279 IBB852260:IBB852279 IKX852260:IKX852279 IUT852260:IUT852279 JEP852260:JEP852279 JOL852260:JOL852279 JYH852260:JYH852279 KID852260:KID852279 KRZ852260:KRZ852279 LBV852260:LBV852279 LLR852260:LLR852279 LVN852260:LVN852279 MFJ852260:MFJ852279 MPF852260:MPF852279 MZB852260:MZB852279 NIX852260:NIX852279 NST852260:NST852279 OCP852260:OCP852279 OML852260:OML852279 OWH852260:OWH852279 PGD852260:PGD852279 PPZ852260:PPZ852279 PZV852260:PZV852279 QJR852260:QJR852279 QTN852260:QTN852279 RDJ852260:RDJ852279 RNF852260:RNF852279 RXB852260:RXB852279 SGX852260:SGX852279 SQT852260:SQT852279 TAP852260:TAP852279 TKL852260:TKL852279 TUH852260:TUH852279 UED852260:UED852279 UNZ852260:UNZ852279 UXV852260:UXV852279 VHR852260:VHR852279 VRN852260:VRN852279 WBJ852260:WBJ852279 WLF852260:WLF852279 WVB852260:WVB852279 D917796:D917815 IP917796:IP917815 SL917796:SL917815 ACH917796:ACH917815 AMD917796:AMD917815 AVZ917796:AVZ917815 BFV917796:BFV917815 BPR917796:BPR917815 BZN917796:BZN917815 CJJ917796:CJJ917815 CTF917796:CTF917815 DDB917796:DDB917815 DMX917796:DMX917815 DWT917796:DWT917815 EGP917796:EGP917815 EQL917796:EQL917815 FAH917796:FAH917815 FKD917796:FKD917815 FTZ917796:FTZ917815 GDV917796:GDV917815 GNR917796:GNR917815 GXN917796:GXN917815 HHJ917796:HHJ917815 HRF917796:HRF917815 IBB917796:IBB917815 IKX917796:IKX917815 IUT917796:IUT917815 JEP917796:JEP917815 JOL917796:JOL917815 JYH917796:JYH917815 KID917796:KID917815 KRZ917796:KRZ917815 LBV917796:LBV917815 LLR917796:LLR917815 LVN917796:LVN917815 MFJ917796:MFJ917815 MPF917796:MPF917815 MZB917796:MZB917815 NIX917796:NIX917815 NST917796:NST917815 OCP917796:OCP917815 OML917796:OML917815 OWH917796:OWH917815 PGD917796:PGD917815 PPZ917796:PPZ917815 PZV917796:PZV917815 QJR917796:QJR917815 QTN917796:QTN917815 RDJ917796:RDJ917815 RNF917796:RNF917815 RXB917796:RXB917815 SGX917796:SGX917815 SQT917796:SQT917815 TAP917796:TAP917815 TKL917796:TKL917815 TUH917796:TUH917815 UED917796:UED917815 UNZ917796:UNZ917815 UXV917796:UXV917815 VHR917796:VHR917815 VRN917796:VRN917815 WBJ917796:WBJ917815 WLF917796:WLF917815 WVB917796:WVB917815 D983332:D983351 IP983332:IP983351 SL983332:SL983351 ACH983332:ACH983351 AMD983332:AMD983351 AVZ983332:AVZ983351 BFV983332:BFV983351 BPR983332:BPR983351 BZN983332:BZN983351 CJJ983332:CJJ983351 CTF983332:CTF983351 DDB983332:DDB983351 DMX983332:DMX983351 DWT983332:DWT983351 EGP983332:EGP983351 EQL983332:EQL983351 FAH983332:FAH983351 FKD983332:FKD983351 FTZ983332:FTZ983351 GDV983332:GDV983351 GNR983332:GNR983351 GXN983332:GXN983351 HHJ983332:HHJ983351 HRF983332:HRF983351 IBB983332:IBB983351 IKX983332:IKX983351 IUT983332:IUT983351 JEP983332:JEP983351 JOL983332:JOL983351 JYH983332:JYH983351 KID983332:KID983351 KRZ983332:KRZ983351 LBV983332:LBV983351 LLR983332:LLR983351 LVN983332:LVN983351 MFJ983332:MFJ983351 MPF983332:MPF983351 MZB983332:MZB983351 NIX983332:NIX983351 NST983332:NST983351 OCP983332:OCP983351 OML983332:OML983351 OWH983332:OWH983351 PGD983332:PGD983351 PPZ983332:PPZ983351 PZV983332:PZV983351 QJR983332:QJR983351 QTN983332:QTN983351 RDJ983332:RDJ983351 RNF983332:RNF983351 RXB983332:RXB983351 SGX983332:SGX983351 SQT983332:SQT983351 TAP983332:TAP983351 TKL983332:TKL983351 TUH983332:TUH983351 UED983332:UED983351 UNZ983332:UNZ983351 UXV983332:UXV983351 VHR983332:VHR983351 VRN983332:VRN983351 WBJ983332:WBJ983351 WLF983332:WLF983351 IP31:IP32 SL31:SL32 ACH31:ACH32 AMD31:AMD32 AVZ31:AVZ32 BFV31:BFV32 BPR31:BPR32 BZN31:BZN32 CJJ31:CJJ32 CTF31:CTF32 DDB31:DDB32 DMX31:DMX32 DWT31:DWT32 EGP31:EGP32 EQL31:EQL32 FAH31:FAH32 FKD31:FKD32 FTZ31:FTZ32 GDV31:GDV32 GNR31:GNR32 GXN31:GXN32 HHJ31:HHJ32 HRF31:HRF32 IBB31:IBB32 IKX31:IKX32 IUT31:IUT32 JEP31:JEP32 JOL31:JOL32 JYH31:JYH32 KID31:KID32 KRZ31:KRZ32 LBV31:LBV32 LLR31:LLR32 LVN31:LVN32 MFJ31:MFJ32 MPF31:MPF32 MZB31:MZB32 NIX31:NIX32 NST31:NST32 OCP31:OCP32 OML31:OML32 OWH31:OWH32 PGD31:PGD32 PPZ31:PPZ32 PZV31:PZV32 QJR31:QJR32 QTN31:QTN32 RDJ31:RDJ32 RNF31:RNF32 RXB31:RXB32 SGX31:SGX32 SQT31:SQT32 TAP31:TAP32 TKL31:TKL32 TUH31:TUH32 UED31:UED32 UNZ31:UNZ32 UXV31:UXV32 VHR31:VHR32 VRN31:VRN32 WBJ31:WBJ32 WLF31:WLF32 WVB31:WVB32 IP35:IP335 SL35:SL335 ACH35:ACH335 AMD35:AMD335 AVZ35:AVZ335 BFV35:BFV335 BPR35:BPR335 BZN35:BZN335 CJJ35:CJJ335 CTF35:CTF335 DDB35:DDB335 DMX35:DMX335 DWT35:DWT335 EGP35:EGP335 EQL35:EQL335 FAH35:FAH335 FKD35:FKD335 FTZ35:FTZ335 GDV35:GDV335 GNR35:GNR335 GXN35:GXN335 HHJ35:HHJ335 HRF35:HRF335 IBB35:IBB335 IKX35:IKX335 IUT35:IUT335 JEP35:JEP335 JOL35:JOL335 JYH35:JYH335 KID35:KID335 KRZ35:KRZ335 LBV35:LBV335 LLR35:LLR335 LVN35:LVN335 MFJ35:MFJ335 MPF35:MPF335 MZB35:MZB335 NIX35:NIX335 NST35:NST335 OCP35:OCP335 OML35:OML335 OWH35:OWH335 PGD35:PGD335 PPZ35:PPZ335 PZV35:PZV335 QJR35:QJR335 QTN35:QTN335 RDJ35:RDJ335 RNF35:RNF335 RXB35:RXB335 SGX35:SGX335 SQT35:SQT335 TAP35:TAP335 TKL35:TKL335 TUH35:TUH335 UED35:UED335 UNZ35:UNZ335 UXV35:UXV335 VHR35:VHR335 VRN35:VRN335 WBJ35:WBJ335 WLF35:WLF335 WVB35:WVB335" xr:uid="{5F1E5C92-A1BF-4F43-B037-77B38475270A}">
      <formula1>"Withdrawal, Storage capacity, Storage, Vaporisation capacity, Vaporisation, Liquefaction capacity, Liquefaction, Compression capacity, Compression, Other (specify in column AH)"</formula1>
    </dataValidation>
    <dataValidation type="list" allowBlank="1" showInputMessage="1" showErrorMessage="1" sqref="V14:V335" xr:uid="{BC8FEE5B-C437-4C00-A95F-C121387DEF73}">
      <formula1>"firm, as available and interruptible, other (specify in column W)"</formula1>
    </dataValidation>
  </dataValidations>
  <pageMargins left="0.75" right="0.75" top="1" bottom="1" header="0.5" footer="0.5"/>
  <pageSetup paperSize="9" scale="10" orientation="landscape" verticalDpi="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Actual prices payable 198G</vt:lpstr>
      <vt:lpstr>'Actual prices payable 198G'!Print_Area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Chotima Micallef</dc:creator>
  <cp:lastModifiedBy>Hive Legal</cp:lastModifiedBy>
  <dcterms:created xsi:type="dcterms:W3CDTF">2023-08-17T06:17:31Z</dcterms:created>
  <dcterms:modified xsi:type="dcterms:W3CDTF">2023-12-19T03:51:45Z</dcterms:modified>
</cp:coreProperties>
</file>