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08-Commercial\02-COMMERCIAL WORKING FOLDERS\09-Licences and Regulatory\AER\Part 18A Standard Terms Disclosure\2024\Website\Final 2 April 2024\"/>
    </mc:Choice>
  </mc:AlternateContent>
  <xr:revisionPtr revIDLastSave="0" documentId="13_ncr:1_{9B329E2B-5047-4684-8DF0-9A92642C18F4}" xr6:coauthVersionLast="47" xr6:coauthVersionMax="47" xr10:uidLastSave="{00000000-0000-0000-0000-000000000000}"/>
  <bookViews>
    <workbookView xWindow="-120" yWindow="-120" windowWidth="29040" windowHeight="15840" xr2:uid="{AF319E6C-E320-4630-AD5C-3D6AD37CA2D7}"/>
  </bookViews>
  <sheets>
    <sheet name="Actual prices payable 198G" sheetId="7" r:id="rId1"/>
  </sheets>
  <externalReferences>
    <externalReference r:id="rId2"/>
  </externalReferences>
  <definedNames>
    <definedName name="ABN">#REF!</definedName>
    <definedName name="_xlnm.Print_Area" localSheetId="0">'Actual prices payable 198G'!$A$1:$BT$4</definedName>
    <definedName name="rPipelineAssets">#REF!</definedName>
    <definedName name="rSharedAssets">#REF!</definedName>
    <definedName name="rYesNo">#REF!</definedName>
    <definedName name="Tradingname">#REF!</definedName>
    <definedName name="UNI_AA_VERSION" hidden="1">"322.4.0"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 name="YEAR">[1]Outcomes!$B$3</definedName>
    <definedName name="Yearending">#REF!</definedName>
    <definedName name="Year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9" i="7" l="1"/>
  <c r="O325" i="7" l="1"/>
  <c r="M318" i="7"/>
  <c r="M312" i="7"/>
  <c r="M301" i="7" l="1"/>
  <c r="M296" i="7"/>
  <c r="M281" i="7"/>
  <c r="M276" i="7"/>
  <c r="M275" i="7"/>
  <c r="M270" i="7"/>
  <c r="O266" i="7" l="1"/>
  <c r="M249" i="7"/>
  <c r="O245" i="7" l="1"/>
  <c r="M232" i="7"/>
  <c r="M213" i="7" l="1"/>
  <c r="M206" i="7"/>
  <c r="M187" i="7"/>
  <c r="M176" i="7"/>
  <c r="J174" i="7"/>
  <c r="M171" i="7"/>
  <c r="J152" i="7" l="1"/>
  <c r="J151" i="7"/>
  <c r="J153" i="7" s="1"/>
  <c r="J154" i="7" s="1"/>
  <c r="M132" i="7" l="1"/>
  <c r="M126" i="7"/>
  <c r="O115" i="7"/>
  <c r="M100" i="7"/>
  <c r="M83" i="7" l="1"/>
  <c r="M73" i="7"/>
  <c r="M62" i="7"/>
  <c r="M61" i="7"/>
  <c r="M52" i="7"/>
  <c r="M41" i="7"/>
  <c r="M36" i="7"/>
  <c r="M14" i="7" l="1"/>
</calcChain>
</file>

<file path=xl/sharedStrings.xml><?xml version="1.0" encoding="utf-8"?>
<sst xmlns="http://schemas.openxmlformats.org/spreadsheetml/2006/main" count="3105" uniqueCount="280">
  <si>
    <t xml:space="preserve">PART 18A </t>
  </si>
  <si>
    <t>=Tradingname</t>
  </si>
  <si>
    <t xml:space="preserve">Year ending </t>
  </si>
  <si>
    <t>=Yearending</t>
  </si>
  <si>
    <t>Actual prices payable</t>
  </si>
  <si>
    <t>Table:  Actual prices payable</t>
  </si>
  <si>
    <t>Service</t>
  </si>
  <si>
    <t>Contract and service dates and terms</t>
  </si>
  <si>
    <t xml:space="preserve">Price </t>
  </si>
  <si>
    <t>Prices payable as in the contract (excluding GST)</t>
  </si>
  <si>
    <t>fixed price unit ($/GJ or $/GJ/day)</t>
  </si>
  <si>
    <t>Unique contract identifier (assigned by service provider)</t>
  </si>
  <si>
    <t>this allows users to understand timing of actual demand for services and when there may be availability</t>
  </si>
  <si>
    <t xml:space="preserve"> if the fixed price covers more than one service, put 0 in the subsequent rows for those services within the same contract that are sold bundled under a single price</t>
  </si>
  <si>
    <t>Part 18A facility by means of which the service is provided r198G(1)(a)</t>
  </si>
  <si>
    <t>Date contract first entered into r198G(1)(b)</t>
  </si>
  <si>
    <t xml:space="preserve">Service term start date r198G(1)(c) </t>
  </si>
  <si>
    <t>Service Type  r198G(1)(d)</t>
  </si>
  <si>
    <t>unit of contracted quantity (GJ or GJ/day)</t>
  </si>
  <si>
    <t>Date contract last varied r198G(1)(b)</t>
  </si>
  <si>
    <t xml:space="preserve">Service term end date r198G(1)(c) </t>
  </si>
  <si>
    <t xml:space="preserve"> if the variable price covers more than one service, put 0 in the subsequent rows for those services within the same contract that are sold bundled under a single price</t>
  </si>
  <si>
    <t>if price has been converted into $/GJ or $/Gj/day under r198G(1)(i) provide original price unit and  explanation of how conversion was made in this column</t>
  </si>
  <si>
    <t xml:space="preserve">Where a contract contains multiple services, each service should be listed on separate rows even if bundled together for pricing purposes. </t>
  </si>
  <si>
    <t>Identifiers</t>
  </si>
  <si>
    <t>Dates of services</t>
  </si>
  <si>
    <t>Quantity</t>
  </si>
  <si>
    <t>please list actual dates service is in use, if service is not non-stop between service term start and end dates. r198H(2)(b)</t>
  </si>
  <si>
    <t>original price per unit and description of conversion required under r198G(1)(i))</t>
  </si>
  <si>
    <t>Fixed price for service - if the fixed price covers more than one service, put 0 in the subsequent rows for those services within the same contract that are sold bundled under a single price 
(r198G(1)(h))</t>
  </si>
  <si>
    <t>Notes (optional)</t>
  </si>
  <si>
    <t>Are terms and conditions are the same or substantially the same as the relevant published Standing Terms 
r198G(1)(g)</t>
  </si>
  <si>
    <t>Non-price terms and conditions</t>
  </si>
  <si>
    <t>Priority (firm or as available and interruptible or other (described in column W))
r198G(1)(e)</t>
  </si>
  <si>
    <t>Please separately list the components of the fixed and variable prices of the service to the extent they are separately identified in the contract. 
r198G(1)(j)</t>
  </si>
  <si>
    <t>Type of price structure - fixed/variable/ combination 
r198G(1)(j)</t>
  </si>
  <si>
    <t>fixed price unit ($/GJ or $/GJ/day) r198G(i)</t>
  </si>
  <si>
    <t>variable price for service -  if the variable price covers more than one service, put 0 in the subsequent rows for those services within the same contract that are sold bundled under a single price
 r198G(1)(h)</t>
  </si>
  <si>
    <t>variable price unit ($/GJ or $/GJ/day) r198G(1)(i)</t>
  </si>
  <si>
    <t>price escalation mechanism for fixed price r198G(1)(k)</t>
  </si>
  <si>
    <t>price escalation mechanism for variable price component  r198G(1)(k)</t>
  </si>
  <si>
    <t>To be assigned by Part 18A service provider to link multiple services offered under single contracts (do not leave blank)</t>
  </si>
  <si>
    <t xml:space="preserve">Applicable quantity for the service  - please list contracted quantity under r198G(1)(f), including:
For compression service facilities 
r198G(1)(f)(i) 
maximum daily quantity
For storage facilities 
r198G(1)(f)(ii)
storage capacity for storage services or
 maximum daily quantities for injection and withdrawal rates, where relevant. </t>
  </si>
  <si>
    <t>Iona Gas Storage Facility</t>
  </si>
  <si>
    <t>Injection into SWP (firm capacity)</t>
  </si>
  <si>
    <t>1/01/2021*</t>
  </si>
  <si>
    <t>N/A (service is non-stop)</t>
  </si>
  <si>
    <t>180000</t>
  </si>
  <si>
    <t>GJ/day</t>
  </si>
  <si>
    <t>Fixed price</t>
  </si>
  <si>
    <t>$/GJ/Day</t>
  </si>
  <si>
    <t>Original price: $275 per GJ/day per annum; Conversion: Original price/365</t>
  </si>
  <si>
    <t>As at 1 Oct 2015. Escalated on each 1 Jan, starting with the first escalation on 1 Jan 2016, using September quarter CPI weighted average of 8 capital cities</t>
  </si>
  <si>
    <t>As stated (already separately identified)</t>
  </si>
  <si>
    <t>No</t>
  </si>
  <si>
    <t>firm</t>
  </si>
  <si>
    <t>*Service was provided prior to 1 Jan 2021, but the contracted quantity, which has now expired, was different from the quantity set out in column J.</t>
  </si>
  <si>
    <t>Injection into SEA Gas (firm capacity)</t>
  </si>
  <si>
    <t>As above</t>
  </si>
  <si>
    <t>90000</t>
  </si>
  <si>
    <t>Withdrawal from Reservoir (firm capacity)</t>
  </si>
  <si>
    <t>Injection into Reservoir (firm capacity)</t>
  </si>
  <si>
    <t>45000</t>
  </si>
  <si>
    <t>Withdrawal from SWP (firm capacity)</t>
  </si>
  <si>
    <t>Withdrawal from SEA Gas (firm capacity)</t>
  </si>
  <si>
    <t>Bypass Service (firm capacity)*</t>
  </si>
  <si>
    <t>60000</t>
  </si>
  <si>
    <t>As above
* This bypass service provides the customer with some additional capacity rights to withdraw gas at a connection point for injection at another connection point, in certain circumstances.</t>
  </si>
  <si>
    <t>Bypass SWP Withdrawal (firm capacity)*</t>
  </si>
  <si>
    <t>15000</t>
  </si>
  <si>
    <t>Bypass SEA Gas Withdrawal (firm capacity)*</t>
  </si>
  <si>
    <t>Storage Capacity (firm capacity)</t>
  </si>
  <si>
    <t>7200000</t>
  </si>
  <si>
    <t>GJ</t>
  </si>
  <si>
    <t>Withdrawal from SWP for Injection into Reservoir (actual usage)</t>
  </si>
  <si>
    <t>N/A - no contracted quantity</t>
  </si>
  <si>
    <t>Variable price</t>
  </si>
  <si>
    <t>0.0765</t>
  </si>
  <si>
    <t>$/GJ</t>
  </si>
  <si>
    <t>other (specify in column W)</t>
  </si>
  <si>
    <t>In relation to column V - 'other' selected as this item reflects the price for an actual service provided</t>
  </si>
  <si>
    <t>Withdrawal from SWP for injection into SEAGas (actual usage)</t>
  </si>
  <si>
    <t>Withdrawal from Reservoir for injection into SWP (actual usage)</t>
  </si>
  <si>
    <t>0.0383</t>
  </si>
  <si>
    <t>Withdrawal from Reservoir for injection into SEA Gas (actual usage)</t>
  </si>
  <si>
    <t>Withdrawal from SEA Gas for injection into Reservoir (actual usage)</t>
  </si>
  <si>
    <t>0.0128</t>
  </si>
  <si>
    <t>Withdrawal from SEA Gas for injection into SWP (actual usage)</t>
  </si>
  <si>
    <t>Approved Injection into Reservoir (as-available)</t>
  </si>
  <si>
    <t>1/01/2022*</t>
  </si>
  <si>
    <t>0.7655</t>
  </si>
  <si>
    <t>as available and interruptible</t>
  </si>
  <si>
    <t>* In relation to column G - the service was provided before 1 January 2022, however the price was varied before this date.</t>
  </si>
  <si>
    <t>Approved Injection into SWP (as-available)</t>
  </si>
  <si>
    <t>* In relation to column G - the service was provided before 1 January 2021, however the price was varied before this date.</t>
  </si>
  <si>
    <t>Approved Injection into SEA Gas (as-available)</t>
  </si>
  <si>
    <t>1.5309</t>
  </si>
  <si>
    <t>Unapproved Injection into Reservoir (as-available)</t>
  </si>
  <si>
    <t>3.0619</t>
  </si>
  <si>
    <t>Unapproved Injection into SWP (as-available)</t>
  </si>
  <si>
    <t>Unapproved Injection into SEA Gas (as-available)</t>
  </si>
  <si>
    <t>6.1237</t>
  </si>
  <si>
    <t>IGSF01</t>
  </si>
  <si>
    <t>1/01/2020*</t>
  </si>
  <si>
    <t>Original price: $264.7 per GJ/day per annum; Conversion: Original price/365</t>
  </si>
  <si>
    <t>As at 1 Jul 2017. Escalated on each 1 Jan, starting with the first escalation on 1 Jan 2018, using September quarter CPI weighted average of 8 capital cities</t>
  </si>
  <si>
    <t>* Service was provided prior to 1 January 2020, but the contracted quantity, which has now expired, was different from the quantity set out in columnJ.</t>
  </si>
  <si>
    <t>* Service was provided prior to 1 January 2021, but the contracted quantity was varied.</t>
  </si>
  <si>
    <t>21/09/2022*</t>
  </si>
  <si>
    <t>* Service was provided prior to 21 September 2022, but the contracted quantity was varied.</t>
  </si>
  <si>
    <t>Injection into SEAGas (firm capacity)</t>
  </si>
  <si>
    <t>Original price: $25 per GJ/day per annum; Conversion: Original price/365</t>
  </si>
  <si>
    <t>0 / 0.9*</t>
  </si>
  <si>
    <t>*Service was provided prior to 21 September 2022, but the price was varied. 
* In relation to column O - the applicable rate is $0 (Free) for the as-available reservoir injection service up to a limit of 100% of the Injection into Reservoir (firm service) contracted quantity, and then $0.90 for any as-available reservoir injection service provided above this quantity.</t>
  </si>
  <si>
    <t>IGSF02</t>
  </si>
  <si>
    <t>210000</t>
  </si>
  <si>
    <t>Original price: $278.26 per GJ/day per annum; Conversion: Original price/365</t>
  </si>
  <si>
    <t>As at 1 Jan 2020. Escalated on each 1 Jan, starting with the first escalation on 1 Jan 2021, using September quarter CPI weighted average of 8 capital cities.</t>
  </si>
  <si>
    <t>52500</t>
  </si>
  <si>
    <t>Injection into DP1 (firm capacity)</t>
  </si>
  <si>
    <t>100000</t>
  </si>
  <si>
    <t>Withdrawal from DP1 (as-available capacity)</t>
  </si>
  <si>
    <t>In relation to column V - 'other' selected as the service is subject to availability in accordance with the terms of the contract.</t>
  </si>
  <si>
    <t>8400000</t>
  </si>
  <si>
    <t>Additional Storage Capacity (firm capacity)</t>
  </si>
  <si>
    <t>1600000</t>
  </si>
  <si>
    <t>Enhanced Compression Capacity (firm capacity)</t>
  </si>
  <si>
    <t>5000</t>
  </si>
  <si>
    <t>126000</t>
  </si>
  <si>
    <t>31500</t>
  </si>
  <si>
    <t>5040000</t>
  </si>
  <si>
    <t>960000</t>
  </si>
  <si>
    <t>3000</t>
  </si>
  <si>
    <t>21000</t>
  </si>
  <si>
    <t>Original price: $22.33 per GJ/day per annum; Conversion: Original price/365</t>
  </si>
  <si>
    <t>As at 1 Jan 2015. Escalated on each 1 Jan, starting with the first escalation on 1 Jan 2016, using September quarter CPI weighted average of 8 capital cities</t>
  </si>
  <si>
    <t>Flow to DP1 (actual usage)</t>
  </si>
  <si>
    <t>Withdrawal from DP1 for injection to SWP (actual usage)</t>
  </si>
  <si>
    <t>Withdrawal from DP1 for injection to SEA Gas (actual usage)</t>
  </si>
  <si>
    <t>Withdrawal from DP1 for injection to Reservoir (actual usage)</t>
  </si>
  <si>
    <t>In relation to column 'V' - service is as-available and interruptible unless provided on a firm basis in accordance with the terms of the agreement.</t>
  </si>
  <si>
    <t>1/01/2018*</t>
  </si>
  <si>
    <t>Original price: $230 per GJ/day per annum; Conversion: Original price/365</t>
  </si>
  <si>
    <t>As at 1 Jan 2018. Escalated on each 1 Jan, starting with the first escalation on 1 Jan 2019, using September quarter CPI weighted average of 8 capital cities</t>
  </si>
  <si>
    <t>*Service was provided prior to 1 Jan 2018, but the applicable contracted quantity and pricing changed.</t>
  </si>
  <si>
    <t>1/03/2018*</t>
  </si>
  <si>
    <t>*Service was provided prior to 1 Mar 2018, but the contracted quantity, which has now expired, was different from the quantity set out in column J.</t>
  </si>
  <si>
    <t>*Service was provided prior to 1 Jan 2018, but the applicable pricing changed.</t>
  </si>
  <si>
    <t>As above*</t>
  </si>
  <si>
    <t>*Service was provided prior to 1 Jan 2018, but the applicable contracted quantity and pricing has changed.</t>
  </si>
  <si>
    <t>35000</t>
  </si>
  <si>
    <t>*Service was provided prior to 1 Jan 2018, but the contracted quantity, which has now expired, was different from the quantity set out in column J.</t>
  </si>
  <si>
    <t>1600000*</t>
  </si>
  <si>
    <t>Original price: $230 per GJ/day per annum; Conversion: Original price/4/365*</t>
  </si>
  <si>
    <t>* Service was provided prior to 1 Jan 2018. but the applicable contracted quantity and pricing has changed.
* The fixed price in column M has been represented in a way that is equivalent to how the bundled price for the firm capacity services above (excluding Injection into SEA Gas firm capacity) is represented (as set out in the entry for 'Injection into SWP (firm capacity)'). In relation to Column Q, the conversion to a daily rate has been undertaken in accordance with the following formula: $230 per GJ/day per annum / 365 / 4 (to represent the cost of additional storage capacity service in SWP injection terms).</t>
  </si>
  <si>
    <t>20000</t>
  </si>
  <si>
    <t>IGSF03</t>
  </si>
  <si>
    <t>Not applicable</t>
  </si>
  <si>
    <t>Original price: $420 per GJ/day per annum; Conversion: Original price/365</t>
  </si>
  <si>
    <t>Yes</t>
  </si>
  <si>
    <t>IGSF04</t>
  </si>
  <si>
    <t>Original price: $366.45 per GJ/day per annum; Conversion: Original price/365</t>
  </si>
  <si>
    <t>As at 1 Jul 2019. Escalated on each 1 Jan, starting with the first escalation on 1 Jan 2020, using September quarter CPI weighted average of 8 capital cities</t>
  </si>
  <si>
    <t>Interruptible Additional Storage Capacity</t>
  </si>
  <si>
    <t>10000</t>
  </si>
  <si>
    <t>800000</t>
  </si>
  <si>
    <t>25000</t>
  </si>
  <si>
    <t>12500</t>
  </si>
  <si>
    <t>6250</t>
  </si>
  <si>
    <t>1000000</t>
  </si>
  <si>
    <t>0.0918</t>
  </si>
  <si>
    <t>Original price is as at 1 Jul 2019. Escalated on each 1 Jan, starting with the first escalation on 1 Jan 2020, using September quarter CPI weighted average of 8 capital cities</t>
  </si>
  <si>
    <t>0.0459</t>
  </si>
  <si>
    <t>As above
* Service not included in contract prior to this date.</t>
  </si>
  <si>
    <t>0 / 0.94*</t>
  </si>
  <si>
    <t xml:space="preserve">* In relation to column G - service was provided prior to 1 January 2021 but was subject to certain variations.
* The customer may, for certain specified periods during the term, obtain a quantity of free reservoir injection (when coupled with SWP withdrawal) as an as-available service, subject to making prepayments for this right. All other as-available reservoir injection services (including services in excess of this free quantity) will be subject to a price of $0.94/GJ. </t>
  </si>
  <si>
    <t>0.94</t>
  </si>
  <si>
    <t>1.83</t>
  </si>
  <si>
    <t>* In relation to column G - service was provided prior to 1 January 2021  but was subject to certain variations.</t>
  </si>
  <si>
    <t>3.74</t>
  </si>
  <si>
    <t>10.37</t>
  </si>
  <si>
    <t>IGSF05</t>
  </si>
  <si>
    <t>1/04/2020*</t>
  </si>
  <si>
    <t xml:space="preserve">Not applicable </t>
  </si>
  <si>
    <t xml:space="preserve">*In relation to column G - the service was provided prior to 1 April 2020, however the capacity was varied. </t>
  </si>
  <si>
    <t>*In relation to column G - the service was provided prior to 1 April 2020, however the capacity and pricing was varied.</t>
  </si>
  <si>
    <t>Withdeawal from SEA Gas (firm capacity)</t>
  </si>
  <si>
    <t>IGSF06</t>
  </si>
  <si>
    <t>1/07/2022*</t>
  </si>
  <si>
    <t>Original price: $345.25 per GJ/day per annum; Conversion: Original price/365</t>
  </si>
  <si>
    <t>*Service was provided prior to 1 July 2022, but the contracted quantity was different from the quantity set out in column J.</t>
  </si>
  <si>
    <t>Original price: $25.94 per GJ/day per annum; Conversion: Original price/365</t>
  </si>
  <si>
    <t>*In relation to column O - the applicable rate is $0 (Free) for the as-available reservoir injection service up to a limit of 50% of the Injection into Reservoir (firm service) contracted quantity, and then $0.94 for any as-available reservoir injection service provided above this quantity.</t>
  </si>
  <si>
    <t>IGSF07</t>
  </si>
  <si>
    <t>1/05/2022*</t>
  </si>
  <si>
    <t>Original price: $356.93 per GJ/day per annum; Conversion: Original price/365</t>
  </si>
  <si>
    <t>Original price is as at 1 Jul 2017. Escalated on each 1 Jan, starting with the first escalation on 1 Jan 2018, using September quarter CPI weighted average of 8 capital cities</t>
  </si>
  <si>
    <t>*Service was provided prior to 1 May 2022, but the contracted quantity, which has now expired, was different from the quantity set out in column J.</t>
  </si>
  <si>
    <t>1/04/2022*</t>
  </si>
  <si>
    <t>*Service was provided prior to 1 Apr 2022, but the contracted quantity, which has now expired, was different from the quantity set out in column J.</t>
  </si>
  <si>
    <t>Original price is as at 1 Oct 2017. Escalated on each 1 Jan, starting with the first escalation on 1 Jan 2018, using September quarter CPI weighted average of 8 capital cities</t>
  </si>
  <si>
    <t>0 / 0.90*</t>
  </si>
  <si>
    <t>* In relation to column O - the applicable rate is $0 (Free) for the as-available reservoir injection service up to a limit of 50% of the Injection into Reservoir (firm service) contracted quantity, and then $0.90/GJ for any as-available reservoir injection service provided above this quantity.</t>
  </si>
  <si>
    <t>As advised*</t>
  </si>
  <si>
    <t>* In relation to column O - the applicable rate for this service is to be advised if the service is requested by the customer. No such rate has yet been requested or provided.</t>
  </si>
  <si>
    <t>IGSF08</t>
  </si>
  <si>
    <t>Original price: $268 per GJ/day per annum; Conversion: Original price/365</t>
  </si>
  <si>
    <t>Injection into Mortlake (firm capacity)</t>
  </si>
  <si>
    <t>Withdrawal from DP1 (firm capacity)</t>
  </si>
  <si>
    <t>1/03/2023*</t>
  </si>
  <si>
    <t xml:space="preserve">* In relation to column G, the service was provided before 1 March 2023, but was subject to certain variations. </t>
  </si>
  <si>
    <t>Original price: $24 per GJ/day per annum; Conversion: Original price/365</t>
  </si>
  <si>
    <t>Withdrawal from SWP for injection into Mortlake (actual usage)</t>
  </si>
  <si>
    <t>Withdrawal from Reservoir for injection into Mortlake (actual usage)</t>
  </si>
  <si>
    <t>Withdrawal from DP1 for injection into Reservoir (actual usage)</t>
  </si>
  <si>
    <t>Withdrawal from DP1 for injection into SWP (actual usage)</t>
  </si>
  <si>
    <t>Withdrawal from DP1 for injection into SEA Gas (actual usage)</t>
  </si>
  <si>
    <t>Withdrawal from DP1 for injection into Mortlake (actual usage)</t>
  </si>
  <si>
    <t>Approved Injection into Mortlake (as-available)</t>
  </si>
  <si>
    <t>Unapproved Injection into Mortlake (as-available)</t>
  </si>
  <si>
    <t>IGSF09</t>
  </si>
  <si>
    <t>Original price: $450 per GJ/day per annum; Conversion: Original price/365</t>
  </si>
  <si>
    <t>Original price is as at 1 Jul 2023. Escalated on each 1 Jan, starting with the first escalation on 1 Jan 2024, using September quarter CPI weighted average of 8 capital cities</t>
  </si>
  <si>
    <t>IGSF10</t>
  </si>
  <si>
    <t>Original price: $346.75 per GJ/day per annum; Conversion: Original price/365</t>
  </si>
  <si>
    <t>As at 1 Jul 2022. Escalated on each 1 Jan, starting with the first escalation on 1 Jan 2023, using September quarter CPI weighted average of 8 capital cities</t>
  </si>
  <si>
    <t xml:space="preserve">*In relation to column G, the service was provided before 1 January 2023, however the fixed price did not apply. </t>
  </si>
  <si>
    <t>Storage Capacity (additional storage limit)</t>
  </si>
  <si>
    <t>In relation to column V - 'other' selected as this capacity entitlement can be varied by Lochard Energy.</t>
  </si>
  <si>
    <t>0 / 0.9913*</t>
  </si>
  <si>
    <t>* In relation to column O - the applicable rate is:
$0 (Free) - up to a maximum cumulative total of 320 TJ of reservoir injection provided as an as-available service on any gas day during the period from 21/09/2022 to 31/12/2023 (inclusive); and
$0.9913/GJ for reservoir injection provided as an as-available service once the above limit has been reached.</t>
  </si>
  <si>
    <t xml:space="preserve">* In relation to column O - the applicable rate is:
$0 (Free) - up to a maximum cumulative total of 320 TJ per calendar year of reservoir injection provided as an as-available service; and
$0.9913/GJ for reservoir injection provided as an as-available service during the remainder of a calendar year, once the above limit for that year has been reached. </t>
  </si>
  <si>
    <t>IGSF11</t>
  </si>
  <si>
    <t>Original price: $352.56 per GJ/day per annum; Conversion: Original price/365</t>
  </si>
  <si>
    <t>As at 1 Jul 2020. Escalated on each 1 Jan, starting with the first escalation on 1 Jan 2021, using September quarter CPI weighted average of 8 capital cities</t>
  </si>
  <si>
    <t>*Service was provided prior to 1 Jan 2022, but the contracted quantity was different from the quantity set out in column J. 
*For the part of this service period covering 1 Jan 2023 to 31 Dec 2024, the overall capacity rights are higher than represented in column J but the remaining portion of those rights have a different price. This is represented in separate rows below.</t>
  </si>
  <si>
    <t xml:space="preserve">As above </t>
  </si>
  <si>
    <t>As Above</t>
  </si>
  <si>
    <t>Original price: $26.37 per GJ/day per annum; Conversion: Original price/365</t>
  </si>
  <si>
    <t>Original price: $433.83 per GJ/day per annum; Conversion: Original price/365</t>
  </si>
  <si>
    <t>This row represents an additional tranche of capacity, to which a different price applies, for the service period from 1 Jan 2023 to 31 Dec 2023.</t>
  </si>
  <si>
    <t>This row represents an additional tranche of capacity, to which a different price applies, for the service period from 1 Jan 2024 to 31 Dec 2024.</t>
  </si>
  <si>
    <t>1/1/2023*</t>
  </si>
  <si>
    <t>0 / 0.95**</t>
  </si>
  <si>
    <t>*Service was provided prior to 1 Jan 2023, but there were certain variations in relation to pricing prior to that date.  
**In relation to column O - the applicable rate is $0 (Free) for the as-available reservoir injection service up to a limit of 50% of the Injection into Reservoir (firm service) contracted quantity, and then $0.95 for any as-available reservoir injection service provided above this quantity.</t>
  </si>
  <si>
    <t>IGSF12</t>
  </si>
  <si>
    <t>1/07/2020*</t>
  </si>
  <si>
    <t>Original price: 362.57 per GJ/day per annum; Conversion method: Original price/365</t>
  </si>
  <si>
    <t>As at 1 Jul 2020. Escalated on each 1 Jan, starting with the first escalation on 1 Jan 2021, using Sep quarter CPI weighted average of 8 capital cities</t>
  </si>
  <si>
    <t>* Service was provided prior to 1 July 2020, but the contract quantity, which now no longer applies, was different from the quantity set out in column J.</t>
  </si>
  <si>
    <t>Original price: $26.37 per GJ/day per annum; Conversion method: Original price/365</t>
  </si>
  <si>
    <t>* In relation to column G - service was provided prior to 1 July 2020, but an amended price (in $2020) replaced the previous price. 
In relation to column V - 'other' selected as this item reflects the price for an actual service provided</t>
  </si>
  <si>
    <t>0 / 0.95*</t>
  </si>
  <si>
    <t>* In relation to column G - service was provided prior to 1 April 2023, but was subject to variations in pricing which have now expired.
* In relation to column O, the applicable rate is $0 (Free) for the as-available reservoir injection service up to a limit of 6 TJ per gas day, and then $0.95/GJ for any as-available reservoir injection service provided above this quantity.</t>
  </si>
  <si>
    <t xml:space="preserve">* In relation to column G - service was provided prior to 1 July 2020, but an amended price (in $2020) replaced the previous price. </t>
  </si>
  <si>
    <t>IGSF13</t>
  </si>
  <si>
    <t>1/10/2022*</t>
  </si>
  <si>
    <t>Original price: $360.54 per GJ/day per annum; Conversion: Original price/365</t>
  </si>
  <si>
    <t>Original price is as at 1 Jul 2022. Escalated on each 1 Jan, starting with the first escalation on 1 Jan 2023, using September quarter CPI weighted average of 8 capital cities</t>
  </si>
  <si>
    <t>*Service was provided prior to 1 October 2022, but the contracted quantity, which no longer applies, was different from the quantity set out in column J.</t>
  </si>
  <si>
    <t>Original price: $27.35 per GJ/day per annum; Conversion: Original price/365</t>
  </si>
  <si>
    <t>0 / 0.9786 / 0.8807*</t>
  </si>
  <si>
    <t>* In relation to column O - the applicable rate is:
-  for any as-available reservoir injection service provided up to 5 TJ per gas day - $0 (Free); and
- for any as-available reservoir injection service provided above 5 TJ on a gas day - $0.9786/GJ (unless certain provisions under the agreement have been triggered in respect of a calendar year during the term, in which case, a lower rate of $0.9786/GJ x 0.9 will apply during that year instead)</t>
  </si>
  <si>
    <t>IGSF14</t>
  </si>
  <si>
    <r>
      <t xml:space="preserve">Date to which the actual prices payable information above is current: </t>
    </r>
    <r>
      <rPr>
        <sz val="12"/>
        <rFont val="Arial"/>
        <family val="2"/>
      </rPr>
      <t>until an agreement is varied, or changes otherwise arise in respect of the details set out above (e.g. exercise of options).</t>
    </r>
  </si>
  <si>
    <t>200000*</t>
  </si>
  <si>
    <t>0.33*</t>
  </si>
  <si>
    <t>As at 1 Jan 2019. Escalated on each 1 Jan, starting with the first escalation on 1 Jan 2020, using September quarter CPI weighted average of 8 capital cities</t>
  </si>
  <si>
    <r>
      <t xml:space="preserve">Information replaces an earlier version: </t>
    </r>
    <r>
      <rPr>
        <sz val="12"/>
        <rFont val="Arial"/>
        <family val="2"/>
      </rPr>
      <t>Yes</t>
    </r>
  </si>
  <si>
    <t>1/01/2024*</t>
  </si>
  <si>
    <t>*Service was provided prior to 1 January 2024, but the contracted quantity, which has now expired, was different from the quantity set out in column J.</t>
  </si>
  <si>
    <t>Original price: $122.15 per GJ/annum; Conversion: Original price/365</t>
  </si>
  <si>
    <t>As at 1 Jan 2023. Escalated on each 1 Jan, starting with the first escalation on 1 Jan 2024, using September quarter CPI weighted average of 8 capital cities</t>
  </si>
  <si>
    <t>1/06/2023 to 31/12/2023
and
1/05/2024 to 31/12/2024*</t>
  </si>
  <si>
    <t>*No services are provided during the period from 1 January 2024 to 30 April 2024 (inclusive). Please note that the end date for the no service period may vary.</t>
  </si>
  <si>
    <t>As above
In relation to column V - 'other' selected as this item reflects the price for an actual service provided</t>
  </si>
  <si>
    <t>1/05/2024 to 31/12/2024*</t>
  </si>
  <si>
    <t>* The fixed price in column M has been represented in a way that is equivalent to how the bundled price for the firm capacity services above is represented (as set out in the entry for 'Injection into SWP (firm capacity)). 
* In relation to column V - 'other' selected as this capacity entitlement can be varied by Lochard Energy.</t>
  </si>
  <si>
    <t>*No services are provided during the period from 1 January 2024 to 30 April 2024 (inclusive). Please note that the end date for the no service period may vary. 
* Service was provided prior to 1 January 2024 but the pricing was varied.</t>
  </si>
  <si>
    <r>
      <t>Date of publication / last update:</t>
    </r>
    <r>
      <rPr>
        <sz val="12"/>
        <rFont val="Arial"/>
        <family val="2"/>
      </rPr>
      <t xml:space="preserve"> 2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</si>
</sst>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000"/>
  </numFmts>
  <fonts count="12" x14ac:knownFonts="1">
    <font>
      <sz val="11"/>
      <color theme="1"/>
      <name val="Calibri"/>
      <family val="2"/>
      <scheme val="minor"/>
    </font>
    <font>
      <b/>
      <sz val="16"/>
      <color theme="0"/>
      <name val="Arial"/>
      <family val="2"/>
    </font>
    <font>
      <sz val="10"/>
      <name val="Arial"/>
      <family val="2"/>
    </font>
    <font>
      <b/>
      <sz val="12"/>
      <name val="Arial"/>
      <family val="2"/>
    </font>
    <font>
      <sz val="10"/>
      <name val="Arial"/>
      <family val="2"/>
    </font>
    <font>
      <b/>
      <sz val="10"/>
      <color theme="0"/>
      <name val="Arial"/>
      <family val="2"/>
    </font>
    <font>
      <b/>
      <sz val="10"/>
      <color indexed="9"/>
      <name val="Arial"/>
      <family val="2"/>
    </font>
    <font>
      <sz val="10"/>
      <color indexed="9"/>
      <name val="Arial"/>
      <family val="2"/>
    </font>
    <font>
      <sz val="12"/>
      <name val="Arial"/>
      <family val="2"/>
    </font>
    <font>
      <sz val="10"/>
      <color theme="0"/>
      <name val="Arial"/>
      <family val="2"/>
    </font>
    <font>
      <sz val="8"/>
      <name val="Calibri"/>
      <family val="2"/>
      <scheme val="minor"/>
    </font>
    <font>
      <sz val="10"/>
      <color rgb="FFFF0000"/>
      <name val="Arial"/>
      <family val="2"/>
    </font>
  </fonts>
  <fills count="10">
    <fill>
      <patternFill patternType="none"/>
    </fill>
    <fill>
      <patternFill patternType="gray125"/>
    </fill>
    <fill>
      <patternFill patternType="solid">
        <fgColor theme="1"/>
        <bgColor indexed="64"/>
      </patternFill>
    </fill>
    <fill>
      <patternFill patternType="solid">
        <fgColor rgb="FF17415D"/>
        <bgColor indexed="64"/>
      </patternFill>
    </fill>
    <fill>
      <patternFill patternType="solid">
        <fgColor indexed="9"/>
        <bgColor indexed="64"/>
      </patternFill>
    </fill>
    <fill>
      <patternFill patternType="solid">
        <fgColor theme="0" tint="-0.499984740745262"/>
        <bgColor indexed="64"/>
      </patternFill>
    </fill>
    <fill>
      <patternFill patternType="solid">
        <fgColor rgb="FF2B7AAF"/>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9" fontId="1" fillId="2" borderId="0">
      <alignment vertical="center"/>
    </xf>
    <xf numFmtId="0" fontId="2" fillId="4" borderId="0"/>
    <xf numFmtId="0" fontId="1" fillId="5" borderId="0">
      <alignment vertical="center"/>
    </xf>
    <xf numFmtId="0" fontId="2" fillId="4" borderId="0"/>
    <xf numFmtId="0" fontId="2" fillId="4" borderId="0"/>
    <xf numFmtId="164" fontId="2" fillId="0" borderId="0" applyFont="0" applyFill="0" applyBorder="0" applyAlignment="0" applyProtection="0"/>
    <xf numFmtId="43" fontId="2" fillId="0" borderId="0" applyFont="0" applyFill="0" applyBorder="0" applyAlignment="0" applyProtection="0"/>
  </cellStyleXfs>
  <cellXfs count="153">
    <xf numFmtId="0" fontId="0" fillId="0" borderId="0" xfId="0"/>
    <xf numFmtId="49" fontId="1" fillId="3" borderId="0" xfId="1" applyFill="1">
      <alignment vertical="center"/>
    </xf>
    <xf numFmtId="0" fontId="2" fillId="4" borderId="0" xfId="2" applyProtection="1">
      <protection locked="0"/>
    </xf>
    <xf numFmtId="49" fontId="1" fillId="3" borderId="0" xfId="1" quotePrefix="1" applyFill="1">
      <alignment vertical="center"/>
    </xf>
    <xf numFmtId="14" fontId="1" fillId="3" borderId="0" xfId="2" quotePrefix="1" applyNumberFormat="1" applyFont="1" applyFill="1" applyAlignment="1">
      <alignment horizontal="right"/>
    </xf>
    <xf numFmtId="0" fontId="1" fillId="5" borderId="0" xfId="3">
      <alignment vertical="center"/>
    </xf>
    <xf numFmtId="0" fontId="3" fillId="0" borderId="0" xfId="4" applyFont="1" applyFill="1" applyAlignment="1" applyProtection="1">
      <alignment vertical="center"/>
      <protection locked="0"/>
    </xf>
    <xf numFmtId="0" fontId="4" fillId="4" borderId="0" xfId="2" applyFont="1" applyProtection="1">
      <protection locked="0"/>
    </xf>
    <xf numFmtId="0" fontId="8" fillId="4" borderId="0" xfId="2" applyFont="1" applyProtection="1">
      <protection locked="0"/>
    </xf>
    <xf numFmtId="49" fontId="7" fillId="6" borderId="14" xfId="5" applyNumberFormat="1" applyFont="1" applyFill="1" applyBorder="1" applyAlignment="1">
      <alignment horizontal="center" vertical="center" wrapText="1"/>
    </xf>
    <xf numFmtId="49" fontId="7" fillId="6" borderId="15" xfId="5" applyNumberFormat="1" applyFont="1" applyFill="1" applyBorder="1" applyAlignment="1">
      <alignment horizontal="center" vertical="center" wrapText="1"/>
    </xf>
    <xf numFmtId="49" fontId="9" fillId="6" borderId="16" xfId="5" applyNumberFormat="1" applyFont="1" applyFill="1" applyBorder="1" applyAlignment="1">
      <alignment vertical="center" wrapText="1"/>
    </xf>
    <xf numFmtId="49" fontId="7" fillId="6" borderId="12" xfId="5" applyNumberFormat="1" applyFont="1" applyFill="1" applyBorder="1" applyAlignment="1">
      <alignment vertical="center" wrapText="1"/>
    </xf>
    <xf numFmtId="49" fontId="6" fillId="6" borderId="16" xfId="5" applyNumberFormat="1" applyFont="1" applyFill="1" applyBorder="1" applyAlignment="1">
      <alignment horizontal="center" vertical="center" wrapText="1"/>
    </xf>
    <xf numFmtId="49" fontId="7" fillId="6" borderId="12" xfId="5" applyNumberFormat="1" applyFont="1" applyFill="1" applyBorder="1" applyAlignment="1">
      <alignment horizontal="center" vertical="center" wrapText="1"/>
    </xf>
    <xf numFmtId="49" fontId="2" fillId="8" borderId="1" xfId="6" applyNumberFormat="1" applyFont="1" applyFill="1" applyBorder="1" applyAlignment="1" applyProtection="1">
      <alignment horizontal="right"/>
      <protection locked="0"/>
    </xf>
    <xf numFmtId="0" fontId="2" fillId="8" borderId="1" xfId="6" applyNumberFormat="1" applyFont="1" applyFill="1" applyBorder="1" applyAlignment="1" applyProtection="1">
      <alignment horizontal="right"/>
      <protection locked="0"/>
    </xf>
    <xf numFmtId="2" fontId="2" fillId="8" borderId="1" xfId="6" applyNumberFormat="1" applyFont="1" applyFill="1" applyBorder="1" applyAlignment="1" applyProtection="1">
      <alignment horizontal="right"/>
      <protection locked="0"/>
    </xf>
    <xf numFmtId="0" fontId="2" fillId="7" borderId="0" xfId="2" applyFill="1" applyProtection="1">
      <protection locked="0"/>
    </xf>
    <xf numFmtId="2" fontId="2" fillId="8" borderId="1" xfId="6" applyNumberFormat="1" applyFont="1" applyFill="1" applyBorder="1" applyAlignment="1" applyProtection="1">
      <alignment horizontal="right" wrapText="1"/>
      <protection locked="0"/>
    </xf>
    <xf numFmtId="49" fontId="2" fillId="8" borderId="19" xfId="6" applyNumberFormat="1" applyFont="1" applyFill="1" applyBorder="1" applyAlignment="1" applyProtection="1">
      <alignment horizontal="right"/>
      <protection locked="0"/>
    </xf>
    <xf numFmtId="0" fontId="2" fillId="4" borderId="0" xfId="2" applyAlignment="1" applyProtection="1">
      <alignment horizontal="left"/>
      <protection locked="0"/>
    </xf>
    <xf numFmtId="49" fontId="6" fillId="6" borderId="7" xfId="5" applyNumberFormat="1" applyFont="1" applyFill="1" applyBorder="1" applyAlignment="1">
      <alignment horizontal="left" vertical="center" wrapText="1"/>
    </xf>
    <xf numFmtId="49" fontId="5" fillId="6" borderId="11"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5" fillId="6" borderId="21" xfId="5" applyNumberFormat="1" applyFont="1" applyFill="1" applyBorder="1" applyAlignment="1">
      <alignment horizontal="center" vertical="center" wrapText="1"/>
    </xf>
    <xf numFmtId="49" fontId="5" fillId="6" borderId="22" xfId="5" applyNumberFormat="1" applyFont="1" applyFill="1" applyBorder="1" applyAlignment="1">
      <alignment horizontal="center" vertical="center" wrapText="1"/>
    </xf>
    <xf numFmtId="49" fontId="6" fillId="6" borderId="23" xfId="5" applyNumberFormat="1" applyFont="1" applyFill="1" applyBorder="1" applyAlignment="1">
      <alignment horizontal="center" vertical="center" wrapText="1"/>
    </xf>
    <xf numFmtId="49" fontId="6" fillId="6" borderId="21" xfId="5" applyNumberFormat="1" applyFont="1" applyFill="1" applyBorder="1" applyAlignment="1">
      <alignment horizontal="center" vertical="center" wrapText="1"/>
    </xf>
    <xf numFmtId="49" fontId="6" fillId="6" borderId="22" xfId="5" applyNumberFormat="1" applyFont="1" applyFill="1" applyBorder="1" applyAlignment="1">
      <alignment horizontal="center" vertical="center" wrapText="1"/>
    </xf>
    <xf numFmtId="49" fontId="6" fillId="6" borderId="26" xfId="5" applyNumberFormat="1" applyFont="1" applyFill="1" applyBorder="1" applyAlignment="1">
      <alignment horizontal="center" vertical="center" wrapText="1"/>
    </xf>
    <xf numFmtId="49" fontId="2" fillId="8" borderId="28"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protection locked="0"/>
    </xf>
    <xf numFmtId="14"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horizontal="left"/>
      <protection locked="0"/>
    </xf>
    <xf numFmtId="14"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wrapText="1"/>
      <protection locked="0"/>
    </xf>
    <xf numFmtId="49" fontId="2" fillId="8" borderId="20" xfId="6" applyNumberFormat="1" applyFont="1" applyFill="1" applyBorder="1" applyAlignment="1" applyProtection="1">
      <alignment horizontal="left"/>
      <protection locked="0"/>
    </xf>
    <xf numFmtId="49" fontId="2" fillId="8" borderId="20" xfId="6" applyNumberFormat="1" applyFont="1" applyFill="1" applyBorder="1" applyAlignment="1" applyProtection="1">
      <alignment horizontal="left" wrapText="1"/>
      <protection locked="0"/>
    </xf>
    <xf numFmtId="49" fontId="2" fillId="8" borderId="30" xfId="6" applyNumberFormat="1" applyFont="1" applyFill="1" applyBorder="1" applyAlignment="1" applyProtection="1">
      <alignment horizontal="left"/>
      <protection locked="0"/>
    </xf>
    <xf numFmtId="49" fontId="2" fillId="7" borderId="19"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protection locked="0"/>
    </xf>
    <xf numFmtId="14" fontId="2" fillId="7" borderId="1" xfId="6" applyNumberFormat="1" applyFont="1" applyFill="1" applyBorder="1" applyAlignment="1" applyProtection="1">
      <alignment horizontal="right"/>
      <protection locked="0"/>
    </xf>
    <xf numFmtId="14" fontId="2" fillId="7" borderId="29" xfId="6" applyNumberFormat="1" applyFont="1" applyFill="1" applyBorder="1" applyAlignment="1" applyProtection="1">
      <alignment horizontal="right"/>
      <protection locked="0"/>
    </xf>
    <xf numFmtId="0" fontId="2" fillId="7" borderId="1"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wrapText="1"/>
      <protection locked="0"/>
    </xf>
    <xf numFmtId="49" fontId="2" fillId="7" borderId="20" xfId="6" applyNumberFormat="1" applyFont="1" applyFill="1" applyBorder="1" applyAlignment="1" applyProtection="1">
      <alignment horizontal="left"/>
      <protection locked="0"/>
    </xf>
    <xf numFmtId="49" fontId="2" fillId="7" borderId="21"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protection locked="0"/>
    </xf>
    <xf numFmtId="14" fontId="2" fillId="7" borderId="22" xfId="6" applyNumberFormat="1" applyFont="1" applyFill="1" applyBorder="1" applyAlignment="1" applyProtection="1">
      <alignment horizontal="right"/>
      <protection locked="0"/>
    </xf>
    <xf numFmtId="0" fontId="2" fillId="7" borderId="22"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wrapText="1"/>
      <protection locked="0"/>
    </xf>
    <xf numFmtId="49" fontId="2" fillId="7" borderId="23" xfId="6" applyNumberFormat="1" applyFont="1" applyFill="1" applyBorder="1" applyAlignment="1" applyProtection="1">
      <alignment horizontal="left"/>
      <protection locked="0"/>
    </xf>
    <xf numFmtId="0"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wrapText="1"/>
      <protection locked="0"/>
    </xf>
    <xf numFmtId="49" fontId="2" fillId="8" borderId="12" xfId="6" applyNumberFormat="1" applyFont="1" applyFill="1" applyBorder="1" applyAlignment="1" applyProtection="1">
      <alignment horizontal="left"/>
      <protection locked="0"/>
    </xf>
    <xf numFmtId="49" fontId="2" fillId="8" borderId="31" xfId="6" applyNumberFormat="1" applyFont="1" applyFill="1" applyBorder="1" applyAlignment="1" applyProtection="1">
      <alignment horizontal="right"/>
      <protection locked="0"/>
    </xf>
    <xf numFmtId="2" fontId="2" fillId="8" borderId="20" xfId="6" applyNumberFormat="1" applyFont="1" applyFill="1" applyBorder="1" applyAlignment="1" applyProtection="1">
      <alignment horizontal="left"/>
      <protection locked="0"/>
    </xf>
    <xf numFmtId="14" fontId="2" fillId="8" borderId="18" xfId="6" applyNumberFormat="1" applyFont="1" applyFill="1" applyBorder="1" applyAlignment="1" applyProtection="1">
      <alignment horizontal="right"/>
      <protection locked="0"/>
    </xf>
    <xf numFmtId="14" fontId="2" fillId="8" borderId="31" xfId="6" applyNumberFormat="1" applyFont="1" applyFill="1" applyBorder="1" applyAlignment="1" applyProtection="1">
      <alignment horizontal="right"/>
      <protection locked="0"/>
    </xf>
    <xf numFmtId="49" fontId="2" fillId="8" borderId="18" xfId="6" applyNumberFormat="1" applyFont="1" applyFill="1" applyBorder="1" applyAlignment="1" applyProtection="1">
      <alignment horizontal="right"/>
      <protection locked="0"/>
    </xf>
    <xf numFmtId="14" fontId="2" fillId="8" borderId="32" xfId="6" applyNumberFormat="1" applyFont="1" applyFill="1" applyBorder="1" applyAlignment="1" applyProtection="1">
      <alignment horizontal="right"/>
      <protection locked="0"/>
    </xf>
    <xf numFmtId="165" fontId="2" fillId="7" borderId="1" xfId="6" applyNumberFormat="1" applyFont="1" applyFill="1" applyBorder="1" applyAlignment="1" applyProtection="1">
      <alignment horizontal="right" wrapText="1"/>
      <protection locked="0"/>
    </xf>
    <xf numFmtId="49" fontId="2" fillId="7" borderId="1" xfId="6" applyNumberFormat="1" applyFont="1" applyFill="1" applyBorder="1" applyAlignment="1" applyProtection="1">
      <alignment horizontal="center" wrapText="1"/>
      <protection locked="0"/>
    </xf>
    <xf numFmtId="49" fontId="2" fillId="7" borderId="31" xfId="6" applyNumberFormat="1" applyFont="1" applyFill="1" applyBorder="1" applyAlignment="1" applyProtection="1">
      <alignment horizontal="right"/>
      <protection locked="0"/>
    </xf>
    <xf numFmtId="2" fontId="2" fillId="7" borderId="20" xfId="6" applyNumberFormat="1" applyFont="1" applyFill="1" applyBorder="1" applyAlignment="1" applyProtection="1">
      <alignment horizontal="left"/>
      <protection locked="0"/>
    </xf>
    <xf numFmtId="49" fontId="2" fillId="7" borderId="29" xfId="6" applyNumberFormat="1" applyFont="1" applyFill="1" applyBorder="1" applyAlignment="1" applyProtection="1">
      <alignment horizontal="center" wrapText="1"/>
      <protection locked="0"/>
    </xf>
    <xf numFmtId="2" fontId="2" fillId="7" borderId="30" xfId="6" applyNumberFormat="1" applyFont="1" applyFill="1" applyBorder="1" applyAlignment="1" applyProtection="1">
      <alignment horizontal="left"/>
      <protection locked="0"/>
    </xf>
    <xf numFmtId="49" fontId="2" fillId="7" borderId="20" xfId="6" applyNumberFormat="1" applyFont="1" applyFill="1" applyBorder="1" applyAlignment="1" applyProtection="1">
      <alignment horizontal="left" wrapText="1"/>
      <protection locked="0"/>
    </xf>
    <xf numFmtId="165" fontId="2" fillId="7" borderId="22" xfId="6" applyNumberFormat="1" applyFont="1" applyFill="1" applyBorder="1" applyAlignment="1" applyProtection="1">
      <alignment horizontal="right" wrapText="1"/>
      <protection locked="0"/>
    </xf>
    <xf numFmtId="49" fontId="2" fillId="7" borderId="26" xfId="6" applyNumberFormat="1" applyFont="1" applyFill="1" applyBorder="1" applyAlignment="1" applyProtection="1">
      <alignment horizontal="center" wrapText="1"/>
      <protection locked="0"/>
    </xf>
    <xf numFmtId="49" fontId="2" fillId="8" borderId="14" xfId="6" applyNumberFormat="1" applyFont="1" applyFill="1" applyBorder="1" applyAlignment="1" applyProtection="1">
      <alignment horizontal="center"/>
      <protection locked="0"/>
    </xf>
    <xf numFmtId="49" fontId="2" fillId="8" borderId="1" xfId="6" applyNumberFormat="1" applyFont="1" applyFill="1" applyBorder="1" applyAlignment="1" applyProtection="1">
      <alignment horizontal="center"/>
      <protection locked="0"/>
    </xf>
    <xf numFmtId="49" fontId="2" fillId="7" borderId="1" xfId="6" applyNumberFormat="1" applyFont="1" applyFill="1" applyBorder="1" applyAlignment="1" applyProtection="1">
      <alignment horizontal="center"/>
      <protection locked="0"/>
    </xf>
    <xf numFmtId="49" fontId="2" fillId="7" borderId="22" xfId="6" applyNumberFormat="1" applyFont="1" applyFill="1" applyBorder="1" applyAlignment="1" applyProtection="1">
      <alignment horizontal="center"/>
      <protection locked="0"/>
    </xf>
    <xf numFmtId="0" fontId="8" fillId="4" borderId="0" xfId="2" applyFont="1" applyAlignment="1" applyProtection="1">
      <alignment horizontal="center"/>
      <protection locked="0"/>
    </xf>
    <xf numFmtId="49" fontId="2" fillId="8" borderId="29" xfId="6" applyNumberFormat="1" applyFont="1" applyFill="1" applyBorder="1" applyAlignment="1" applyProtection="1">
      <alignment horizontal="right" wrapText="1"/>
      <protection locked="0"/>
    </xf>
    <xf numFmtId="49" fontId="2" fillId="8" borderId="18" xfId="6" applyNumberFormat="1" applyFont="1" applyFill="1" applyBorder="1" applyAlignment="1" applyProtection="1">
      <alignment horizontal="right" wrapText="1"/>
      <protection locked="0"/>
    </xf>
    <xf numFmtId="1"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30" xfId="7" applyNumberFormat="1" applyFont="1" applyFill="1" applyBorder="1" applyAlignment="1" applyProtection="1">
      <alignment horizontal="left"/>
      <protection locked="0"/>
    </xf>
    <xf numFmtId="14" fontId="2" fillId="8" borderId="29" xfId="6" applyNumberFormat="1" applyFont="1" applyFill="1" applyBorder="1" applyAlignment="1" applyProtection="1">
      <alignment horizontal="right"/>
      <protection locked="0"/>
    </xf>
    <xf numFmtId="2"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vertical="center"/>
      <protection locked="0"/>
    </xf>
    <xf numFmtId="49" fontId="2" fillId="8" borderId="1" xfId="6" applyNumberFormat="1" applyFont="1" applyFill="1" applyBorder="1" applyAlignment="1" applyProtection="1">
      <alignment vertical="center"/>
      <protection locked="0"/>
    </xf>
    <xf numFmtId="49" fontId="11" fillId="7" borderId="20" xfId="6" applyNumberFormat="1" applyFont="1" applyFill="1" applyBorder="1" applyAlignment="1" applyProtection="1">
      <alignment horizontal="left"/>
      <protection locked="0"/>
    </xf>
    <xf numFmtId="49" fontId="11" fillId="7" borderId="23" xfId="6" applyNumberFormat="1" applyFont="1" applyFill="1" applyBorder="1" applyAlignment="1" applyProtection="1">
      <alignment horizontal="left"/>
      <protection locked="0"/>
    </xf>
    <xf numFmtId="2" fontId="11" fillId="8" borderId="14" xfId="6" applyNumberFormat="1" applyFont="1" applyFill="1" applyBorder="1" applyAlignment="1" applyProtection="1">
      <alignment horizontal="right" wrapText="1"/>
      <protection locked="0"/>
    </xf>
    <xf numFmtId="2" fontId="11" fillId="8" borderId="1" xfId="6" applyNumberFormat="1" applyFont="1" applyFill="1" applyBorder="1" applyAlignment="1" applyProtection="1">
      <alignment horizontal="right" wrapText="1"/>
      <protection locked="0"/>
    </xf>
    <xf numFmtId="0" fontId="2" fillId="8" borderId="29"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center" vertical="center" wrapText="1"/>
      <protection locked="0"/>
    </xf>
    <xf numFmtId="49" fontId="2" fillId="8" borderId="15" xfId="6" applyNumberFormat="1" applyFont="1" applyFill="1" applyBorder="1" applyAlignment="1" applyProtection="1">
      <alignment horizontal="right"/>
      <protection locked="0"/>
    </xf>
    <xf numFmtId="49" fontId="2" fillId="8" borderId="20" xfId="6" applyNumberFormat="1" applyFont="1" applyFill="1" applyBorder="1" applyAlignment="1" applyProtection="1">
      <alignment horizontal="right"/>
      <protection locked="0"/>
    </xf>
    <xf numFmtId="49" fontId="2" fillId="7" borderId="20" xfId="6" applyNumberFormat="1" applyFont="1" applyFill="1" applyBorder="1" applyAlignment="1" applyProtection="1">
      <alignment horizontal="right"/>
      <protection locked="0"/>
    </xf>
    <xf numFmtId="49" fontId="2" fillId="7" borderId="23" xfId="6" applyNumberFormat="1" applyFont="1" applyFill="1" applyBorder="1" applyAlignment="1" applyProtection="1">
      <alignment horizontal="right"/>
      <protection locked="0"/>
    </xf>
    <xf numFmtId="49" fontId="2" fillId="8" borderId="30"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center" vertical="center"/>
      <protection locked="0"/>
    </xf>
    <xf numFmtId="49" fontId="2" fillId="8" borderId="29" xfId="6" applyNumberFormat="1" applyFont="1" applyFill="1" applyBorder="1" applyAlignment="1" applyProtection="1">
      <alignment horizontal="center" vertical="center"/>
      <protection locked="0"/>
    </xf>
    <xf numFmtId="49" fontId="2" fillId="8" borderId="1" xfId="6" applyNumberFormat="1" applyFont="1" applyFill="1" applyBorder="1" applyAlignment="1" applyProtection="1">
      <alignment horizontal="center" vertical="center"/>
      <protection locked="0"/>
    </xf>
    <xf numFmtId="0" fontId="2" fillId="8" borderId="32" xfId="6" applyNumberFormat="1" applyFont="1" applyFill="1" applyBorder="1" applyAlignment="1" applyProtection="1">
      <alignment horizontal="right"/>
      <protection locked="0"/>
    </xf>
    <xf numFmtId="14" fontId="2" fillId="7" borderId="31" xfId="6" applyNumberFormat="1" applyFont="1" applyFill="1" applyBorder="1" applyAlignment="1" applyProtection="1">
      <alignment horizontal="right"/>
      <protection locked="0"/>
    </xf>
    <xf numFmtId="0" fontId="2" fillId="7" borderId="32"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center" wrapText="1"/>
      <protection locked="0"/>
    </xf>
    <xf numFmtId="49" fontId="2" fillId="8" borderId="15" xfId="6" applyNumberFormat="1" applyFont="1" applyFill="1" applyBorder="1" applyAlignment="1" applyProtection="1">
      <alignment horizontal="left" vertical="center" wrapText="1"/>
      <protection locked="0"/>
    </xf>
    <xf numFmtId="49" fontId="2" fillId="8" borderId="28" xfId="6" applyNumberFormat="1" applyFont="1" applyFill="1" applyBorder="1" applyAlignment="1" applyProtection="1">
      <alignment horizontal="right" vertical="center"/>
      <protection locked="0"/>
    </xf>
    <xf numFmtId="0" fontId="11" fillId="7" borderId="1" xfId="2" applyFont="1" applyFill="1" applyBorder="1" applyProtection="1">
      <protection locked="0"/>
    </xf>
    <xf numFmtId="2" fontId="2" fillId="7" borderId="1"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vertical="center" wrapText="1"/>
      <protection locked="0"/>
    </xf>
    <xf numFmtId="49" fontId="2" fillId="8" borderId="20" xfId="6" applyNumberFormat="1" applyFont="1" applyFill="1" applyBorder="1" applyAlignment="1" applyProtection="1">
      <protection locked="0"/>
    </xf>
    <xf numFmtId="2" fontId="2" fillId="7" borderId="22" xfId="6" applyNumberFormat="1" applyFont="1" applyFill="1" applyBorder="1" applyAlignment="1" applyProtection="1">
      <alignment horizontal="right" wrapText="1"/>
      <protection locked="0"/>
    </xf>
    <xf numFmtId="49" fontId="2" fillId="8" borderId="16" xfId="6" applyNumberFormat="1" applyFont="1" applyFill="1" applyBorder="1" applyAlignment="1" applyProtection="1">
      <alignment horizontal="center" vertical="center"/>
      <protection locked="0"/>
    </xf>
    <xf numFmtId="0" fontId="3" fillId="4" borderId="0" xfId="2" applyFont="1" applyProtection="1">
      <protection locked="0"/>
    </xf>
    <xf numFmtId="49" fontId="2" fillId="8" borderId="17" xfId="6" applyNumberFormat="1" applyFont="1" applyFill="1" applyBorder="1" applyAlignment="1" applyProtection="1">
      <alignment horizontal="center" vertical="center" wrapText="1"/>
      <protection locked="0"/>
    </xf>
    <xf numFmtId="0" fontId="8" fillId="9" borderId="0" xfId="2" applyFont="1" applyFill="1" applyAlignment="1" applyProtection="1">
      <alignment horizontal="center"/>
      <protection locked="0"/>
    </xf>
    <xf numFmtId="0" fontId="8" fillId="9" borderId="0" xfId="2" applyFont="1" applyFill="1" applyProtection="1">
      <protection locked="0"/>
    </xf>
    <xf numFmtId="49" fontId="2" fillId="7" borderId="30" xfId="6" applyNumberFormat="1" applyFont="1" applyFill="1" applyBorder="1" applyAlignment="1" applyProtection="1">
      <alignment horizontal="left"/>
      <protection locked="0"/>
    </xf>
    <xf numFmtId="49" fontId="2" fillId="7" borderId="18" xfId="6" applyNumberFormat="1" applyFont="1" applyFill="1" applyBorder="1" applyAlignment="1" applyProtection="1">
      <alignment horizontal="center" vertical="center" wrapText="1"/>
      <protection locked="0"/>
    </xf>
    <xf numFmtId="49" fontId="2" fillId="7" borderId="17"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16" xfId="6" applyNumberFormat="1" applyFont="1" applyFill="1" applyBorder="1" applyAlignment="1" applyProtection="1">
      <alignment horizontal="center" vertical="center" wrapText="1"/>
      <protection locked="0"/>
    </xf>
    <xf numFmtId="49" fontId="2" fillId="8" borderId="17" xfId="6" applyNumberFormat="1" applyFont="1" applyFill="1" applyBorder="1" applyAlignment="1" applyProtection="1">
      <alignment horizontal="center" vertical="center" wrapText="1"/>
      <protection locked="0"/>
    </xf>
    <xf numFmtId="49" fontId="2" fillId="8" borderId="29" xfId="6" applyNumberFormat="1" applyFont="1" applyFill="1" applyBorder="1" applyAlignment="1" applyProtection="1">
      <alignment horizontal="center" vertical="center" wrapText="1"/>
      <protection locked="0"/>
    </xf>
    <xf numFmtId="49" fontId="2" fillId="7" borderId="29" xfId="6" applyNumberFormat="1" applyFont="1" applyFill="1" applyBorder="1" applyAlignment="1" applyProtection="1">
      <alignment horizontal="center" vertical="center" wrapText="1"/>
      <protection locked="0"/>
    </xf>
    <xf numFmtId="49" fontId="2" fillId="8" borderId="18" xfId="6" applyNumberFormat="1" applyFont="1" applyFill="1" applyBorder="1" applyAlignment="1" applyProtection="1">
      <alignment horizontal="center" vertical="center" wrapText="1"/>
      <protection locked="0"/>
    </xf>
    <xf numFmtId="49" fontId="6" fillId="6" borderId="8" xfId="5" applyNumberFormat="1" applyFont="1" applyFill="1" applyBorder="1" applyAlignment="1">
      <alignment horizontal="center" vertical="center" wrapText="1"/>
    </xf>
    <xf numFmtId="49" fontId="6" fillId="6" borderId="9" xfId="5" applyNumberFormat="1" applyFont="1" applyFill="1" applyBorder="1" applyAlignment="1">
      <alignment horizontal="center" vertical="center" wrapText="1"/>
    </xf>
    <xf numFmtId="49" fontId="5" fillId="6" borderId="5" xfId="5" applyNumberFormat="1" applyFont="1" applyFill="1" applyBorder="1" applyAlignment="1">
      <alignment horizontal="center" vertical="center" wrapText="1"/>
    </xf>
    <xf numFmtId="49" fontId="5" fillId="6" borderId="0" xfId="5" applyNumberFormat="1" applyFont="1" applyFill="1" applyBorder="1" applyAlignment="1">
      <alignment horizontal="center" vertical="center" wrapText="1"/>
    </xf>
    <xf numFmtId="49" fontId="5" fillId="6" borderId="6" xfId="5" applyNumberFormat="1" applyFont="1" applyFill="1" applyBorder="1" applyAlignment="1">
      <alignment horizontal="center" vertical="center" wrapText="1"/>
    </xf>
    <xf numFmtId="49" fontId="6" fillId="6" borderId="3" xfId="5" applyNumberFormat="1" applyFont="1" applyFill="1" applyBorder="1" applyAlignment="1">
      <alignment horizontal="center" vertical="center" wrapText="1"/>
    </xf>
    <xf numFmtId="49" fontId="6" fillId="6" borderId="4" xfId="5" applyNumberFormat="1" applyFont="1" applyFill="1" applyBorder="1" applyAlignment="1">
      <alignment horizontal="center" vertical="center" wrapText="1"/>
    </xf>
    <xf numFmtId="49" fontId="6" fillId="6" borderId="2"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6" borderId="0" xfId="5" applyNumberFormat="1" applyFont="1" applyFill="1" applyBorder="1" applyAlignment="1">
      <alignment horizontal="center" vertical="center" wrapText="1"/>
    </xf>
    <xf numFmtId="49" fontId="5" fillId="6" borderId="8" xfId="5" applyNumberFormat="1" applyFont="1" applyFill="1" applyBorder="1" applyAlignment="1">
      <alignment horizontal="center" vertical="center" wrapText="1"/>
    </xf>
    <xf numFmtId="49" fontId="5" fillId="6" borderId="10" xfId="5" applyNumberFormat="1" applyFont="1" applyFill="1" applyBorder="1" applyAlignment="1">
      <alignment horizontal="center" vertical="center" wrapText="1"/>
    </xf>
    <xf numFmtId="49" fontId="5" fillId="6" borderId="9" xfId="5" applyNumberFormat="1" applyFont="1" applyFill="1" applyBorder="1" applyAlignment="1">
      <alignment horizontal="center" vertical="center" wrapText="1"/>
    </xf>
    <xf numFmtId="49" fontId="6" fillId="6" borderId="10" xfId="5" applyNumberFormat="1" applyFont="1" applyFill="1" applyBorder="1" applyAlignment="1">
      <alignment horizontal="center" vertical="center" wrapText="1"/>
    </xf>
    <xf numFmtId="49" fontId="6" fillId="6" borderId="12" xfId="5" applyNumberFormat="1" applyFont="1" applyFill="1" applyBorder="1" applyAlignment="1">
      <alignment horizontal="center" vertical="center" wrapText="1"/>
    </xf>
    <xf numFmtId="49" fontId="6" fillId="6" borderId="25" xfId="5" applyNumberFormat="1" applyFont="1" applyFill="1" applyBorder="1" applyAlignment="1">
      <alignment horizontal="center" vertical="center" wrapText="1"/>
    </xf>
    <xf numFmtId="49" fontId="5" fillId="6" borderId="11" xfId="5" applyNumberFormat="1" applyFont="1" applyFill="1" applyBorder="1" applyAlignment="1">
      <alignment horizontal="center" vertical="center" wrapText="1"/>
    </xf>
    <xf numFmtId="49" fontId="5" fillId="6" borderId="24" xfId="5" applyNumberFormat="1" applyFont="1" applyFill="1" applyBorder="1" applyAlignment="1">
      <alignment horizontal="center" vertical="center" wrapText="1"/>
    </xf>
    <xf numFmtId="49" fontId="5" fillId="6" borderId="12" xfId="5" applyNumberFormat="1" applyFont="1" applyFill="1" applyBorder="1" applyAlignment="1">
      <alignment horizontal="center" vertical="center" wrapText="1"/>
    </xf>
    <xf numFmtId="49" fontId="5" fillId="6" borderId="25"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24" xfId="5" applyNumberFormat="1" applyFont="1" applyFill="1" applyBorder="1" applyAlignment="1">
      <alignment horizontal="center" vertical="center" wrapText="1"/>
    </xf>
    <xf numFmtId="49" fontId="6" fillId="6" borderId="13" xfId="5" applyNumberFormat="1" applyFont="1" applyFill="1" applyBorder="1" applyAlignment="1">
      <alignment horizontal="center" vertical="center" wrapText="1"/>
    </xf>
    <xf numFmtId="49" fontId="6" fillId="6" borderId="27" xfId="5" applyNumberFormat="1" applyFont="1" applyFill="1" applyBorder="1" applyAlignment="1">
      <alignment horizontal="center" vertical="center" wrapText="1"/>
    </xf>
  </cellXfs>
  <cellStyles count="8">
    <cellStyle name="Comma 2" xfId="6" xr:uid="{62C6D513-EB72-45AC-81A4-06A6DE900521}"/>
    <cellStyle name="Comma 2 2" xfId="7" xr:uid="{4FF6E020-D790-48CE-80E6-F63F093D55E0}"/>
    <cellStyle name="dms_H" xfId="3" xr:uid="{46BCF673-8549-444A-A099-6C5C715D0A5F}"/>
    <cellStyle name="dms_TopHeader" xfId="1" xr:uid="{F1C16428-7D12-4582-BFBE-29E41D654FBB}"/>
    <cellStyle name="Normal" xfId="0" builtinId="0"/>
    <cellStyle name="Normal_D11 2371025  Financial information - 2012 Draft RIN - Ausgrid" xfId="2" xr:uid="{B28C636B-EE03-44AE-9963-B95BC34FF6C0}"/>
    <cellStyle name="Normal_D12 1569  Opex, DMIS, EBSS - 2012 draft RIN - Ausgrid" xfId="4" xr:uid="{6C7E99E3-DEB1-433D-B2EA-E751150578C3}"/>
    <cellStyle name="Normal_D12 16703  Overheads, Avoided Cost, ACS, Demand and Revenue - 2012 draft RIN - Ausgrid" xfId="5" xr:uid="{630E805A-A54A-4A4C-8E1E-B86A3C18A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3</xdr:row>
      <xdr:rowOff>114300</xdr:rowOff>
    </xdr:to>
    <xdr:grpSp>
      <xdr:nvGrpSpPr>
        <xdr:cNvPr id="2" name="Group 2">
          <a:extLst>
            <a:ext uri="{FF2B5EF4-FFF2-40B4-BE49-F238E27FC236}">
              <a16:creationId xmlns:a16="http://schemas.microsoft.com/office/drawing/2014/main" id="{DBA62D79-7D1C-45B8-BB50-942C9B6CE321}"/>
            </a:ext>
          </a:extLst>
        </xdr:cNvPr>
        <xdr:cNvGrpSpPr>
          <a:grpSpLocks/>
        </xdr:cNvGrpSpPr>
      </xdr:nvGrpSpPr>
      <xdr:grpSpPr bwMode="auto">
        <a:xfrm>
          <a:off x="0" y="0"/>
          <a:ext cx="752475" cy="870697"/>
          <a:chOff x="22413" y="11206"/>
          <a:chExt cx="1546410" cy="1080651"/>
        </a:xfrm>
      </xdr:grpSpPr>
      <xdr:sp macro="" textlink="">
        <xdr:nvSpPr>
          <xdr:cNvPr id="3" name="Rectangle 3">
            <a:extLst>
              <a:ext uri="{FF2B5EF4-FFF2-40B4-BE49-F238E27FC236}">
                <a16:creationId xmlns:a16="http://schemas.microsoft.com/office/drawing/2014/main" id="{CBFA9431-23E6-7EEA-5FFA-CC2FCC78AF91}"/>
              </a:ext>
            </a:extLst>
          </xdr:cNvPr>
          <xdr:cNvSpPr>
            <a:spLocks noChangeArrowheads="1"/>
          </xdr:cNvSpPr>
        </xdr:nvSpPr>
        <xdr:spPr bwMode="auto">
          <a:xfrm>
            <a:off x="33619" y="22412"/>
            <a:ext cx="1524628" cy="1069445"/>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F66DF6C5-E85B-48D3-358B-356A89A38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96941A92-2F5E-A7F3-B6CE-BDA36602DFDE}"/>
              </a:ext>
            </a:extLst>
          </xdr:cNvPr>
          <xdr:cNvSpPr>
            <a:spLocks noChangeArrowheads="1"/>
          </xdr:cNvSpPr>
        </xdr:nvSpPr>
        <xdr:spPr bwMode="auto">
          <a:xfrm>
            <a:off x="139862" y="812979"/>
            <a:ext cx="1350662" cy="23239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grpSp>
    <xdr:clientData/>
  </xdr:twoCellAnchor>
  <xdr:oneCellAnchor>
    <xdr:from>
      <xdr:col>4</xdr:col>
      <xdr:colOff>164897</xdr:colOff>
      <xdr:row>0</xdr:row>
      <xdr:rowOff>110115</xdr:rowOff>
    </xdr:from>
    <xdr:ext cx="7194000" cy="1737158"/>
    <xdr:sp macro="" textlink="">
      <xdr:nvSpPr>
        <xdr:cNvPr id="6" name="TextBox 5">
          <a:extLst>
            <a:ext uri="{FF2B5EF4-FFF2-40B4-BE49-F238E27FC236}">
              <a16:creationId xmlns:a16="http://schemas.microsoft.com/office/drawing/2014/main" id="{DB22B9A9-F089-456B-9BC7-A225A8DE9A47}"/>
            </a:ext>
          </a:extLst>
        </xdr:cNvPr>
        <xdr:cNvSpPr txBox="1"/>
      </xdr:nvSpPr>
      <xdr:spPr>
        <a:xfrm>
          <a:off x="6660947" y="110115"/>
          <a:ext cx="7194000" cy="173715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2000"/>
            <a:t>Notes:</a:t>
          </a:r>
        </a:p>
        <a:p>
          <a:pPr algn="l"/>
          <a:r>
            <a:rPr lang="en-AU" sz="2000"/>
            <a:t> - The table is designed</a:t>
          </a:r>
          <a:r>
            <a:rPr lang="en-AU" sz="2000" baseline="0"/>
            <a:t> to capture all the requirements regarding</a:t>
          </a:r>
        </a:p>
        <a:p>
          <a:pPr algn="l"/>
          <a:r>
            <a:rPr lang="en-AU" sz="2000" baseline="0"/>
            <a:t> Actual Prices Payable Information as in NGR Part 18A</a:t>
          </a:r>
        </a:p>
        <a:p>
          <a:r>
            <a:rPr lang="en-AU" sz="2000"/>
            <a:t> - Drop</a:t>
          </a:r>
          <a:r>
            <a:rPr lang="en-AU" sz="2000" baseline="0"/>
            <a:t> down lists included for service types in column D, as well as </a:t>
          </a:r>
        </a:p>
        <a:p>
          <a:r>
            <a:rPr lang="en-AU" sz="2000" baseline="0"/>
            <a:t>where there are fixed responses under the rules.</a:t>
          </a:r>
          <a:endParaRPr lang="en-AU" sz="2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FD8E-FB2A-48F3-866A-FBD116ABCCCC}">
  <sheetPr>
    <tabColor theme="9"/>
    <pageSetUpPr fitToPage="1"/>
  </sheetPr>
  <dimension ref="A1:EC364"/>
  <sheetViews>
    <sheetView tabSelected="1" topLeftCell="A11" zoomScale="68" zoomScaleNormal="68" workbookViewId="0">
      <pane xSplit="4" ySplit="3" topLeftCell="E329" activePane="bottomRight" state="frozen"/>
      <selection activeCell="A11" sqref="A11"/>
      <selection pane="topRight" activeCell="E11" sqref="E11"/>
      <selection pane="bottomLeft" activeCell="A14" sqref="A14"/>
      <selection pane="bottomRight" activeCell="D345" sqref="D345"/>
    </sheetView>
  </sheetViews>
  <sheetFormatPr defaultRowHeight="12.75" x14ac:dyDescent="0.2"/>
  <cols>
    <col min="1" max="1" width="11.85546875" style="2" customWidth="1"/>
    <col min="2" max="3" width="23.140625" style="2" customWidth="1"/>
    <col min="4" max="4" width="62.28515625" style="2" bestFit="1" customWidth="1"/>
    <col min="5" max="5" width="27.42578125" style="2" customWidth="1"/>
    <col min="6" max="6" width="27.85546875" style="2" customWidth="1"/>
    <col min="7" max="8" width="22" style="2" customWidth="1"/>
    <col min="9" max="9" width="23.5703125" style="2" customWidth="1"/>
    <col min="10" max="10" width="25.28515625" style="2" customWidth="1"/>
    <col min="11" max="11" width="15.85546875" style="2" customWidth="1"/>
    <col min="12" max="12" width="24.85546875" style="2" customWidth="1"/>
    <col min="13" max="13" width="20.5703125" style="2" customWidth="1"/>
    <col min="14" max="14" width="15.140625" style="2" customWidth="1"/>
    <col min="15" max="15" width="22.5703125" style="2" customWidth="1"/>
    <col min="16" max="16" width="19.5703125" style="2" customWidth="1"/>
    <col min="17" max="17" width="69.7109375" style="2" bestFit="1" customWidth="1"/>
    <col min="18" max="18" width="147.85546875" style="2" bestFit="1" customWidth="1"/>
    <col min="19" max="19" width="51.7109375" style="2" customWidth="1"/>
    <col min="20" max="20" width="39.140625" style="2" customWidth="1"/>
    <col min="21" max="22" width="25.85546875" style="2" customWidth="1"/>
    <col min="23" max="23" width="251" style="21" bestFit="1" customWidth="1"/>
    <col min="24" max="24" width="15.85546875" style="2" customWidth="1"/>
    <col min="25" max="34" width="8.7109375" style="2"/>
    <col min="35" max="45" width="9.140625" style="2" bestFit="1" customWidth="1"/>
    <col min="46" max="46" width="11.140625" style="2" customWidth="1"/>
    <col min="47" max="58" width="9.140625" style="2" bestFit="1" customWidth="1"/>
    <col min="59" max="59" width="10.42578125" style="2" bestFit="1" customWidth="1"/>
    <col min="60" max="70" width="9.140625" style="2" bestFit="1" customWidth="1"/>
    <col min="71" max="71" width="46.85546875" style="2" customWidth="1"/>
    <col min="72" max="72" width="36" style="2" customWidth="1"/>
    <col min="73" max="246" width="8.7109375" style="2"/>
    <col min="247" max="247" width="11.85546875" style="2" customWidth="1"/>
    <col min="248" max="249" width="23.140625" style="2" customWidth="1"/>
    <col min="250" max="250" width="34.85546875" style="2" customWidth="1"/>
    <col min="251" max="251" width="27.42578125" style="2" customWidth="1"/>
    <col min="252" max="252" width="27.85546875" style="2" customWidth="1"/>
    <col min="253" max="255" width="22" style="2" customWidth="1"/>
    <col min="256" max="256" width="33.140625" style="2" customWidth="1"/>
    <col min="257" max="257" width="15.85546875" style="2" customWidth="1"/>
    <col min="258" max="258" width="24.85546875" style="2" customWidth="1"/>
    <col min="259" max="259" width="15.85546875" style="2" customWidth="1"/>
    <col min="260" max="260" width="15.140625" style="2" customWidth="1"/>
    <col min="261" max="261" width="12.140625" style="2" customWidth="1"/>
    <col min="262" max="262" width="14.5703125" style="2" customWidth="1"/>
    <col min="263" max="263" width="13.85546875" style="2" customWidth="1"/>
    <col min="264" max="265" width="15.42578125" style="2" customWidth="1"/>
    <col min="266" max="266" width="14.140625" style="2" customWidth="1"/>
    <col min="267" max="267" width="15.140625" style="2" customWidth="1"/>
    <col min="268" max="268" width="14.85546875" style="2" customWidth="1"/>
    <col min="269" max="269" width="15.5703125" style="2" customWidth="1"/>
    <col min="270" max="280" width="15.85546875" style="2" customWidth="1"/>
    <col min="281" max="301" width="8.7109375" style="2"/>
    <col min="302" max="302" width="11.140625" style="2" customWidth="1"/>
    <col min="303" max="314" width="8.7109375" style="2"/>
    <col min="315" max="315" width="10.42578125" style="2" bestFit="1" customWidth="1"/>
    <col min="316" max="326" width="8.7109375" style="2"/>
    <col min="327" max="327" width="46.85546875" style="2" customWidth="1"/>
    <col min="328" max="328" width="36" style="2" customWidth="1"/>
    <col min="329" max="502" width="8.7109375" style="2"/>
    <col min="503" max="503" width="11.85546875" style="2" customWidth="1"/>
    <col min="504" max="505" width="23.140625" style="2" customWidth="1"/>
    <col min="506" max="506" width="34.85546875" style="2" customWidth="1"/>
    <col min="507" max="507" width="27.42578125" style="2" customWidth="1"/>
    <col min="508" max="508" width="27.85546875" style="2" customWidth="1"/>
    <col min="509" max="511" width="22" style="2" customWidth="1"/>
    <col min="512" max="512" width="33.140625" style="2" customWidth="1"/>
    <col min="513" max="513" width="15.85546875" style="2" customWidth="1"/>
    <col min="514" max="514" width="24.85546875" style="2" customWidth="1"/>
    <col min="515" max="515" width="15.85546875" style="2" customWidth="1"/>
    <col min="516" max="516" width="15.140625" style="2" customWidth="1"/>
    <col min="517" max="517" width="12.140625" style="2" customWidth="1"/>
    <col min="518" max="518" width="14.5703125" style="2" customWidth="1"/>
    <col min="519" max="519" width="13.85546875" style="2" customWidth="1"/>
    <col min="520" max="521" width="15.42578125" style="2" customWidth="1"/>
    <col min="522" max="522" width="14.140625" style="2" customWidth="1"/>
    <col min="523" max="523" width="15.140625" style="2" customWidth="1"/>
    <col min="524" max="524" width="14.85546875" style="2" customWidth="1"/>
    <col min="525" max="525" width="15.5703125" style="2" customWidth="1"/>
    <col min="526" max="536" width="15.85546875" style="2" customWidth="1"/>
    <col min="537" max="557" width="8.7109375" style="2"/>
    <col min="558" max="558" width="11.140625" style="2" customWidth="1"/>
    <col min="559" max="570" width="8.7109375" style="2"/>
    <col min="571" max="571" width="10.42578125" style="2" bestFit="1" customWidth="1"/>
    <col min="572" max="582" width="8.7109375" style="2"/>
    <col min="583" max="583" width="46.85546875" style="2" customWidth="1"/>
    <col min="584" max="584" width="36" style="2" customWidth="1"/>
    <col min="585" max="758" width="8.7109375" style="2"/>
    <col min="759" max="759" width="11.85546875" style="2" customWidth="1"/>
    <col min="760" max="761" width="23.140625" style="2" customWidth="1"/>
    <col min="762" max="762" width="34.85546875" style="2" customWidth="1"/>
    <col min="763" max="763" width="27.42578125" style="2" customWidth="1"/>
    <col min="764" max="764" width="27.85546875" style="2" customWidth="1"/>
    <col min="765" max="767" width="22" style="2" customWidth="1"/>
    <col min="768" max="768" width="33.140625" style="2" customWidth="1"/>
    <col min="769" max="769" width="15.85546875" style="2" customWidth="1"/>
    <col min="770" max="770" width="24.85546875" style="2" customWidth="1"/>
    <col min="771" max="771" width="15.85546875" style="2" customWidth="1"/>
    <col min="772" max="772" width="15.140625" style="2" customWidth="1"/>
    <col min="773" max="773" width="12.140625" style="2" customWidth="1"/>
    <col min="774" max="774" width="14.5703125" style="2" customWidth="1"/>
    <col min="775" max="775" width="13.85546875" style="2" customWidth="1"/>
    <col min="776" max="777" width="15.42578125" style="2" customWidth="1"/>
    <col min="778" max="778" width="14.140625" style="2" customWidth="1"/>
    <col min="779" max="779" width="15.140625" style="2" customWidth="1"/>
    <col min="780" max="780" width="14.85546875" style="2" customWidth="1"/>
    <col min="781" max="781" width="15.5703125" style="2" customWidth="1"/>
    <col min="782" max="792" width="15.85546875" style="2" customWidth="1"/>
    <col min="793" max="813" width="8.7109375" style="2"/>
    <col min="814" max="814" width="11.140625" style="2" customWidth="1"/>
    <col min="815" max="826" width="8.7109375" style="2"/>
    <col min="827" max="827" width="10.42578125" style="2" bestFit="1" customWidth="1"/>
    <col min="828" max="838" width="8.7109375" style="2"/>
    <col min="839" max="839" width="46.85546875" style="2" customWidth="1"/>
    <col min="840" max="840" width="36" style="2" customWidth="1"/>
    <col min="841" max="1014" width="8.7109375" style="2"/>
    <col min="1015" max="1015" width="11.85546875" style="2" customWidth="1"/>
    <col min="1016" max="1017" width="23.140625" style="2" customWidth="1"/>
    <col min="1018" max="1018" width="34.85546875" style="2" customWidth="1"/>
    <col min="1019" max="1019" width="27.42578125" style="2" customWidth="1"/>
    <col min="1020" max="1020" width="27.85546875" style="2" customWidth="1"/>
    <col min="1021" max="1023" width="22" style="2" customWidth="1"/>
    <col min="1024" max="1024" width="33.140625" style="2" customWidth="1"/>
    <col min="1025" max="1025" width="15.85546875" style="2" customWidth="1"/>
    <col min="1026" max="1026" width="24.85546875" style="2" customWidth="1"/>
    <col min="1027" max="1027" width="15.85546875" style="2" customWidth="1"/>
    <col min="1028" max="1028" width="15.140625" style="2" customWidth="1"/>
    <col min="1029" max="1029" width="12.140625" style="2" customWidth="1"/>
    <col min="1030" max="1030" width="14.5703125" style="2" customWidth="1"/>
    <col min="1031" max="1031" width="13.85546875" style="2" customWidth="1"/>
    <col min="1032" max="1033" width="15.42578125" style="2" customWidth="1"/>
    <col min="1034" max="1034" width="14.140625" style="2" customWidth="1"/>
    <col min="1035" max="1035" width="15.140625" style="2" customWidth="1"/>
    <col min="1036" max="1036" width="14.85546875" style="2" customWidth="1"/>
    <col min="1037" max="1037" width="15.5703125" style="2" customWidth="1"/>
    <col min="1038" max="1048" width="15.85546875" style="2" customWidth="1"/>
    <col min="1049" max="1069" width="8.7109375" style="2"/>
    <col min="1070" max="1070" width="11.140625" style="2" customWidth="1"/>
    <col min="1071" max="1082" width="8.7109375" style="2"/>
    <col min="1083" max="1083" width="10.42578125" style="2" bestFit="1" customWidth="1"/>
    <col min="1084" max="1094" width="8.7109375" style="2"/>
    <col min="1095" max="1095" width="46.85546875" style="2" customWidth="1"/>
    <col min="1096" max="1096" width="36" style="2" customWidth="1"/>
    <col min="1097" max="1270" width="8.7109375" style="2"/>
    <col min="1271" max="1271" width="11.85546875" style="2" customWidth="1"/>
    <col min="1272" max="1273" width="23.140625" style="2" customWidth="1"/>
    <col min="1274" max="1274" width="34.85546875" style="2" customWidth="1"/>
    <col min="1275" max="1275" width="27.42578125" style="2" customWidth="1"/>
    <col min="1276" max="1276" width="27.85546875" style="2" customWidth="1"/>
    <col min="1277" max="1279" width="22" style="2" customWidth="1"/>
    <col min="1280" max="1280" width="33.140625" style="2" customWidth="1"/>
    <col min="1281" max="1281" width="15.85546875" style="2" customWidth="1"/>
    <col min="1282" max="1282" width="24.85546875" style="2" customWidth="1"/>
    <col min="1283" max="1283" width="15.85546875" style="2" customWidth="1"/>
    <col min="1284" max="1284" width="15.140625" style="2" customWidth="1"/>
    <col min="1285" max="1285" width="12.140625" style="2" customWidth="1"/>
    <col min="1286" max="1286" width="14.5703125" style="2" customWidth="1"/>
    <col min="1287" max="1287" width="13.85546875" style="2" customWidth="1"/>
    <col min="1288" max="1289" width="15.42578125" style="2" customWidth="1"/>
    <col min="1290" max="1290" width="14.140625" style="2" customWidth="1"/>
    <col min="1291" max="1291" width="15.140625" style="2" customWidth="1"/>
    <col min="1292" max="1292" width="14.85546875" style="2" customWidth="1"/>
    <col min="1293" max="1293" width="15.5703125" style="2" customWidth="1"/>
    <col min="1294" max="1304" width="15.85546875" style="2" customWidth="1"/>
    <col min="1305" max="1325" width="8.7109375" style="2"/>
    <col min="1326" max="1326" width="11.140625" style="2" customWidth="1"/>
    <col min="1327" max="1338" width="8.7109375" style="2"/>
    <col min="1339" max="1339" width="10.42578125" style="2" bestFit="1" customWidth="1"/>
    <col min="1340" max="1350" width="8.7109375" style="2"/>
    <col min="1351" max="1351" width="46.85546875" style="2" customWidth="1"/>
    <col min="1352" max="1352" width="36" style="2" customWidth="1"/>
    <col min="1353" max="1526" width="8.7109375" style="2"/>
    <col min="1527" max="1527" width="11.85546875" style="2" customWidth="1"/>
    <col min="1528" max="1529" width="23.140625" style="2" customWidth="1"/>
    <col min="1530" max="1530" width="34.85546875" style="2" customWidth="1"/>
    <col min="1531" max="1531" width="27.42578125" style="2" customWidth="1"/>
    <col min="1532" max="1532" width="27.85546875" style="2" customWidth="1"/>
    <col min="1533" max="1535" width="22" style="2" customWidth="1"/>
    <col min="1536" max="1536" width="33.140625" style="2" customWidth="1"/>
    <col min="1537" max="1537" width="15.85546875" style="2" customWidth="1"/>
    <col min="1538" max="1538" width="24.85546875" style="2" customWidth="1"/>
    <col min="1539" max="1539" width="15.85546875" style="2" customWidth="1"/>
    <col min="1540" max="1540" width="15.140625" style="2" customWidth="1"/>
    <col min="1541" max="1541" width="12.140625" style="2" customWidth="1"/>
    <col min="1542" max="1542" width="14.5703125" style="2" customWidth="1"/>
    <col min="1543" max="1543" width="13.85546875" style="2" customWidth="1"/>
    <col min="1544" max="1545" width="15.42578125" style="2" customWidth="1"/>
    <col min="1546" max="1546" width="14.140625" style="2" customWidth="1"/>
    <col min="1547" max="1547" width="15.140625" style="2" customWidth="1"/>
    <col min="1548" max="1548" width="14.85546875" style="2" customWidth="1"/>
    <col min="1549" max="1549" width="15.5703125" style="2" customWidth="1"/>
    <col min="1550" max="1560" width="15.85546875" style="2" customWidth="1"/>
    <col min="1561" max="1581" width="8.7109375" style="2"/>
    <col min="1582" max="1582" width="11.140625" style="2" customWidth="1"/>
    <col min="1583" max="1594" width="8.7109375" style="2"/>
    <col min="1595" max="1595" width="10.42578125" style="2" bestFit="1" customWidth="1"/>
    <col min="1596" max="1606" width="8.7109375" style="2"/>
    <col min="1607" max="1607" width="46.85546875" style="2" customWidth="1"/>
    <col min="1608" max="1608" width="36" style="2" customWidth="1"/>
    <col min="1609" max="1782" width="8.7109375" style="2"/>
    <col min="1783" max="1783" width="11.85546875" style="2" customWidth="1"/>
    <col min="1784" max="1785" width="23.140625" style="2" customWidth="1"/>
    <col min="1786" max="1786" width="34.85546875" style="2" customWidth="1"/>
    <col min="1787" max="1787" width="27.42578125" style="2" customWidth="1"/>
    <col min="1788" max="1788" width="27.85546875" style="2" customWidth="1"/>
    <col min="1789" max="1791" width="22" style="2" customWidth="1"/>
    <col min="1792" max="1792" width="33.140625" style="2" customWidth="1"/>
    <col min="1793" max="1793" width="15.85546875" style="2" customWidth="1"/>
    <col min="1794" max="1794" width="24.85546875" style="2" customWidth="1"/>
    <col min="1795" max="1795" width="15.85546875" style="2" customWidth="1"/>
    <col min="1796" max="1796" width="15.140625" style="2" customWidth="1"/>
    <col min="1797" max="1797" width="12.140625" style="2" customWidth="1"/>
    <col min="1798" max="1798" width="14.5703125" style="2" customWidth="1"/>
    <col min="1799" max="1799" width="13.85546875" style="2" customWidth="1"/>
    <col min="1800" max="1801" width="15.42578125" style="2" customWidth="1"/>
    <col min="1802" max="1802" width="14.140625" style="2" customWidth="1"/>
    <col min="1803" max="1803" width="15.140625" style="2" customWidth="1"/>
    <col min="1804" max="1804" width="14.85546875" style="2" customWidth="1"/>
    <col min="1805" max="1805" width="15.5703125" style="2" customWidth="1"/>
    <col min="1806" max="1816" width="15.85546875" style="2" customWidth="1"/>
    <col min="1817" max="1837" width="8.7109375" style="2"/>
    <col min="1838" max="1838" width="11.140625" style="2" customWidth="1"/>
    <col min="1839" max="1850" width="8.7109375" style="2"/>
    <col min="1851" max="1851" width="10.42578125" style="2" bestFit="1" customWidth="1"/>
    <col min="1852" max="1862" width="8.7109375" style="2"/>
    <col min="1863" max="1863" width="46.85546875" style="2" customWidth="1"/>
    <col min="1864" max="1864" width="36" style="2" customWidth="1"/>
    <col min="1865" max="2038" width="8.7109375" style="2"/>
    <col min="2039" max="2039" width="11.85546875" style="2" customWidth="1"/>
    <col min="2040" max="2041" width="23.140625" style="2" customWidth="1"/>
    <col min="2042" max="2042" width="34.85546875" style="2" customWidth="1"/>
    <col min="2043" max="2043" width="27.42578125" style="2" customWidth="1"/>
    <col min="2044" max="2044" width="27.85546875" style="2" customWidth="1"/>
    <col min="2045" max="2047" width="22" style="2" customWidth="1"/>
    <col min="2048" max="2048" width="33.140625" style="2" customWidth="1"/>
    <col min="2049" max="2049" width="15.85546875" style="2" customWidth="1"/>
    <col min="2050" max="2050" width="24.85546875" style="2" customWidth="1"/>
    <col min="2051" max="2051" width="15.85546875" style="2" customWidth="1"/>
    <col min="2052" max="2052" width="15.140625" style="2" customWidth="1"/>
    <col min="2053" max="2053" width="12.140625" style="2" customWidth="1"/>
    <col min="2054" max="2054" width="14.5703125" style="2" customWidth="1"/>
    <col min="2055" max="2055" width="13.85546875" style="2" customWidth="1"/>
    <col min="2056" max="2057" width="15.42578125" style="2" customWidth="1"/>
    <col min="2058" max="2058" width="14.140625" style="2" customWidth="1"/>
    <col min="2059" max="2059" width="15.140625" style="2" customWidth="1"/>
    <col min="2060" max="2060" width="14.85546875" style="2" customWidth="1"/>
    <col min="2061" max="2061" width="15.5703125" style="2" customWidth="1"/>
    <col min="2062" max="2072" width="15.85546875" style="2" customWidth="1"/>
    <col min="2073" max="2093" width="8.7109375" style="2"/>
    <col min="2094" max="2094" width="11.140625" style="2" customWidth="1"/>
    <col min="2095" max="2106" width="8.7109375" style="2"/>
    <col min="2107" max="2107" width="10.42578125" style="2" bestFit="1" customWidth="1"/>
    <col min="2108" max="2118" width="8.7109375" style="2"/>
    <col min="2119" max="2119" width="46.85546875" style="2" customWidth="1"/>
    <col min="2120" max="2120" width="36" style="2" customWidth="1"/>
    <col min="2121" max="2294" width="8.7109375" style="2"/>
    <col min="2295" max="2295" width="11.85546875" style="2" customWidth="1"/>
    <col min="2296" max="2297" width="23.140625" style="2" customWidth="1"/>
    <col min="2298" max="2298" width="34.85546875" style="2" customWidth="1"/>
    <col min="2299" max="2299" width="27.42578125" style="2" customWidth="1"/>
    <col min="2300" max="2300" width="27.85546875" style="2" customWidth="1"/>
    <col min="2301" max="2303" width="22" style="2" customWidth="1"/>
    <col min="2304" max="2304" width="33.140625" style="2" customWidth="1"/>
    <col min="2305" max="2305" width="15.85546875" style="2" customWidth="1"/>
    <col min="2306" max="2306" width="24.85546875" style="2" customWidth="1"/>
    <col min="2307" max="2307" width="15.85546875" style="2" customWidth="1"/>
    <col min="2308" max="2308" width="15.140625" style="2" customWidth="1"/>
    <col min="2309" max="2309" width="12.140625" style="2" customWidth="1"/>
    <col min="2310" max="2310" width="14.5703125" style="2" customWidth="1"/>
    <col min="2311" max="2311" width="13.85546875" style="2" customWidth="1"/>
    <col min="2312" max="2313" width="15.42578125" style="2" customWidth="1"/>
    <col min="2314" max="2314" width="14.140625" style="2" customWidth="1"/>
    <col min="2315" max="2315" width="15.140625" style="2" customWidth="1"/>
    <col min="2316" max="2316" width="14.85546875" style="2" customWidth="1"/>
    <col min="2317" max="2317" width="15.5703125" style="2" customWidth="1"/>
    <col min="2318" max="2328" width="15.85546875" style="2" customWidth="1"/>
    <col min="2329" max="2349" width="8.7109375" style="2"/>
    <col min="2350" max="2350" width="11.140625" style="2" customWidth="1"/>
    <col min="2351" max="2362" width="8.7109375" style="2"/>
    <col min="2363" max="2363" width="10.42578125" style="2" bestFit="1" customWidth="1"/>
    <col min="2364" max="2374" width="8.7109375" style="2"/>
    <col min="2375" max="2375" width="46.85546875" style="2" customWidth="1"/>
    <col min="2376" max="2376" width="36" style="2" customWidth="1"/>
    <col min="2377" max="2550" width="8.7109375" style="2"/>
    <col min="2551" max="2551" width="11.85546875" style="2" customWidth="1"/>
    <col min="2552" max="2553" width="23.140625" style="2" customWidth="1"/>
    <col min="2554" max="2554" width="34.85546875" style="2" customWidth="1"/>
    <col min="2555" max="2555" width="27.42578125" style="2" customWidth="1"/>
    <col min="2556" max="2556" width="27.85546875" style="2" customWidth="1"/>
    <col min="2557" max="2559" width="22" style="2" customWidth="1"/>
    <col min="2560" max="2560" width="33.140625" style="2" customWidth="1"/>
    <col min="2561" max="2561" width="15.85546875" style="2" customWidth="1"/>
    <col min="2562" max="2562" width="24.85546875" style="2" customWidth="1"/>
    <col min="2563" max="2563" width="15.85546875" style="2" customWidth="1"/>
    <col min="2564" max="2564" width="15.140625" style="2" customWidth="1"/>
    <col min="2565" max="2565" width="12.140625" style="2" customWidth="1"/>
    <col min="2566" max="2566" width="14.5703125" style="2" customWidth="1"/>
    <col min="2567" max="2567" width="13.85546875" style="2" customWidth="1"/>
    <col min="2568" max="2569" width="15.42578125" style="2" customWidth="1"/>
    <col min="2570" max="2570" width="14.140625" style="2" customWidth="1"/>
    <col min="2571" max="2571" width="15.140625" style="2" customWidth="1"/>
    <col min="2572" max="2572" width="14.85546875" style="2" customWidth="1"/>
    <col min="2573" max="2573" width="15.5703125" style="2" customWidth="1"/>
    <col min="2574" max="2584" width="15.85546875" style="2" customWidth="1"/>
    <col min="2585" max="2605" width="8.7109375" style="2"/>
    <col min="2606" max="2606" width="11.140625" style="2" customWidth="1"/>
    <col min="2607" max="2618" width="8.7109375" style="2"/>
    <col min="2619" max="2619" width="10.42578125" style="2" bestFit="1" customWidth="1"/>
    <col min="2620" max="2630" width="8.7109375" style="2"/>
    <col min="2631" max="2631" width="46.85546875" style="2" customWidth="1"/>
    <col min="2632" max="2632" width="36" style="2" customWidth="1"/>
    <col min="2633" max="2806" width="8.7109375" style="2"/>
    <col min="2807" max="2807" width="11.85546875" style="2" customWidth="1"/>
    <col min="2808" max="2809" width="23.140625" style="2" customWidth="1"/>
    <col min="2810" max="2810" width="34.85546875" style="2" customWidth="1"/>
    <col min="2811" max="2811" width="27.42578125" style="2" customWidth="1"/>
    <col min="2812" max="2812" width="27.85546875" style="2" customWidth="1"/>
    <col min="2813" max="2815" width="22" style="2" customWidth="1"/>
    <col min="2816" max="2816" width="33.140625" style="2" customWidth="1"/>
    <col min="2817" max="2817" width="15.85546875" style="2" customWidth="1"/>
    <col min="2818" max="2818" width="24.85546875" style="2" customWidth="1"/>
    <col min="2819" max="2819" width="15.85546875" style="2" customWidth="1"/>
    <col min="2820" max="2820" width="15.140625" style="2" customWidth="1"/>
    <col min="2821" max="2821" width="12.140625" style="2" customWidth="1"/>
    <col min="2822" max="2822" width="14.5703125" style="2" customWidth="1"/>
    <col min="2823" max="2823" width="13.85546875" style="2" customWidth="1"/>
    <col min="2824" max="2825" width="15.42578125" style="2" customWidth="1"/>
    <col min="2826" max="2826" width="14.140625" style="2" customWidth="1"/>
    <col min="2827" max="2827" width="15.140625" style="2" customWidth="1"/>
    <col min="2828" max="2828" width="14.85546875" style="2" customWidth="1"/>
    <col min="2829" max="2829" width="15.5703125" style="2" customWidth="1"/>
    <col min="2830" max="2840" width="15.85546875" style="2" customWidth="1"/>
    <col min="2841" max="2861" width="8.7109375" style="2"/>
    <col min="2862" max="2862" width="11.140625" style="2" customWidth="1"/>
    <col min="2863" max="2874" width="8.7109375" style="2"/>
    <col min="2875" max="2875" width="10.42578125" style="2" bestFit="1" customWidth="1"/>
    <col min="2876" max="2886" width="8.7109375" style="2"/>
    <col min="2887" max="2887" width="46.85546875" style="2" customWidth="1"/>
    <col min="2888" max="2888" width="36" style="2" customWidth="1"/>
    <col min="2889" max="3062" width="8.7109375" style="2"/>
    <col min="3063" max="3063" width="11.85546875" style="2" customWidth="1"/>
    <col min="3064" max="3065" width="23.140625" style="2" customWidth="1"/>
    <col min="3066" max="3066" width="34.85546875" style="2" customWidth="1"/>
    <col min="3067" max="3067" width="27.42578125" style="2" customWidth="1"/>
    <col min="3068" max="3068" width="27.85546875" style="2" customWidth="1"/>
    <col min="3069" max="3071" width="22" style="2" customWidth="1"/>
    <col min="3072" max="3072" width="33.140625" style="2" customWidth="1"/>
    <col min="3073" max="3073" width="15.85546875" style="2" customWidth="1"/>
    <col min="3074" max="3074" width="24.85546875" style="2" customWidth="1"/>
    <col min="3075" max="3075" width="15.85546875" style="2" customWidth="1"/>
    <col min="3076" max="3076" width="15.140625" style="2" customWidth="1"/>
    <col min="3077" max="3077" width="12.140625" style="2" customWidth="1"/>
    <col min="3078" max="3078" width="14.5703125" style="2" customWidth="1"/>
    <col min="3079" max="3079" width="13.85546875" style="2" customWidth="1"/>
    <col min="3080" max="3081" width="15.42578125" style="2" customWidth="1"/>
    <col min="3082" max="3082" width="14.140625" style="2" customWidth="1"/>
    <col min="3083" max="3083" width="15.140625" style="2" customWidth="1"/>
    <col min="3084" max="3084" width="14.85546875" style="2" customWidth="1"/>
    <col min="3085" max="3085" width="15.5703125" style="2" customWidth="1"/>
    <col min="3086" max="3096" width="15.85546875" style="2" customWidth="1"/>
    <col min="3097" max="3117" width="8.7109375" style="2"/>
    <col min="3118" max="3118" width="11.140625" style="2" customWidth="1"/>
    <col min="3119" max="3130" width="8.7109375" style="2"/>
    <col min="3131" max="3131" width="10.42578125" style="2" bestFit="1" customWidth="1"/>
    <col min="3132" max="3142" width="8.7109375" style="2"/>
    <col min="3143" max="3143" width="46.85546875" style="2" customWidth="1"/>
    <col min="3144" max="3144" width="36" style="2" customWidth="1"/>
    <col min="3145" max="3318" width="8.7109375" style="2"/>
    <col min="3319" max="3319" width="11.85546875" style="2" customWidth="1"/>
    <col min="3320" max="3321" width="23.140625" style="2" customWidth="1"/>
    <col min="3322" max="3322" width="34.85546875" style="2" customWidth="1"/>
    <col min="3323" max="3323" width="27.42578125" style="2" customWidth="1"/>
    <col min="3324" max="3324" width="27.85546875" style="2" customWidth="1"/>
    <col min="3325" max="3327" width="22" style="2" customWidth="1"/>
    <col min="3328" max="3328" width="33.140625" style="2" customWidth="1"/>
    <col min="3329" max="3329" width="15.85546875" style="2" customWidth="1"/>
    <col min="3330" max="3330" width="24.85546875" style="2" customWidth="1"/>
    <col min="3331" max="3331" width="15.85546875" style="2" customWidth="1"/>
    <col min="3332" max="3332" width="15.140625" style="2" customWidth="1"/>
    <col min="3333" max="3333" width="12.140625" style="2" customWidth="1"/>
    <col min="3334" max="3334" width="14.5703125" style="2" customWidth="1"/>
    <col min="3335" max="3335" width="13.85546875" style="2" customWidth="1"/>
    <col min="3336" max="3337" width="15.42578125" style="2" customWidth="1"/>
    <col min="3338" max="3338" width="14.140625" style="2" customWidth="1"/>
    <col min="3339" max="3339" width="15.140625" style="2" customWidth="1"/>
    <col min="3340" max="3340" width="14.85546875" style="2" customWidth="1"/>
    <col min="3341" max="3341" width="15.5703125" style="2" customWidth="1"/>
    <col min="3342" max="3352" width="15.85546875" style="2" customWidth="1"/>
    <col min="3353" max="3373" width="8.7109375" style="2"/>
    <col min="3374" max="3374" width="11.140625" style="2" customWidth="1"/>
    <col min="3375" max="3386" width="8.7109375" style="2"/>
    <col min="3387" max="3387" width="10.42578125" style="2" bestFit="1" customWidth="1"/>
    <col min="3388" max="3398" width="8.7109375" style="2"/>
    <col min="3399" max="3399" width="46.85546875" style="2" customWidth="1"/>
    <col min="3400" max="3400" width="36" style="2" customWidth="1"/>
    <col min="3401" max="3574" width="8.7109375" style="2"/>
    <col min="3575" max="3575" width="11.85546875" style="2" customWidth="1"/>
    <col min="3576" max="3577" width="23.140625" style="2" customWidth="1"/>
    <col min="3578" max="3578" width="34.85546875" style="2" customWidth="1"/>
    <col min="3579" max="3579" width="27.42578125" style="2" customWidth="1"/>
    <col min="3580" max="3580" width="27.85546875" style="2" customWidth="1"/>
    <col min="3581" max="3583" width="22" style="2" customWidth="1"/>
    <col min="3584" max="3584" width="33.140625" style="2" customWidth="1"/>
    <col min="3585" max="3585" width="15.85546875" style="2" customWidth="1"/>
    <col min="3586" max="3586" width="24.85546875" style="2" customWidth="1"/>
    <col min="3587" max="3587" width="15.85546875" style="2" customWidth="1"/>
    <col min="3588" max="3588" width="15.140625" style="2" customWidth="1"/>
    <col min="3589" max="3589" width="12.140625" style="2" customWidth="1"/>
    <col min="3590" max="3590" width="14.5703125" style="2" customWidth="1"/>
    <col min="3591" max="3591" width="13.85546875" style="2" customWidth="1"/>
    <col min="3592" max="3593" width="15.42578125" style="2" customWidth="1"/>
    <col min="3594" max="3594" width="14.140625" style="2" customWidth="1"/>
    <col min="3595" max="3595" width="15.140625" style="2" customWidth="1"/>
    <col min="3596" max="3596" width="14.85546875" style="2" customWidth="1"/>
    <col min="3597" max="3597" width="15.5703125" style="2" customWidth="1"/>
    <col min="3598" max="3608" width="15.85546875" style="2" customWidth="1"/>
    <col min="3609" max="3629" width="8.7109375" style="2"/>
    <col min="3630" max="3630" width="11.140625" style="2" customWidth="1"/>
    <col min="3631" max="3642" width="8.7109375" style="2"/>
    <col min="3643" max="3643" width="10.42578125" style="2" bestFit="1" customWidth="1"/>
    <col min="3644" max="3654" width="8.7109375" style="2"/>
    <col min="3655" max="3655" width="46.85546875" style="2" customWidth="1"/>
    <col min="3656" max="3656" width="36" style="2" customWidth="1"/>
    <col min="3657" max="3830" width="8.7109375" style="2"/>
    <col min="3831" max="3831" width="11.85546875" style="2" customWidth="1"/>
    <col min="3832" max="3833" width="23.140625" style="2" customWidth="1"/>
    <col min="3834" max="3834" width="34.85546875" style="2" customWidth="1"/>
    <col min="3835" max="3835" width="27.42578125" style="2" customWidth="1"/>
    <col min="3836" max="3836" width="27.85546875" style="2" customWidth="1"/>
    <col min="3837" max="3839" width="22" style="2" customWidth="1"/>
    <col min="3840" max="3840" width="33.140625" style="2" customWidth="1"/>
    <col min="3841" max="3841" width="15.85546875" style="2" customWidth="1"/>
    <col min="3842" max="3842" width="24.85546875" style="2" customWidth="1"/>
    <col min="3843" max="3843" width="15.85546875" style="2" customWidth="1"/>
    <col min="3844" max="3844" width="15.140625" style="2" customWidth="1"/>
    <col min="3845" max="3845" width="12.140625" style="2" customWidth="1"/>
    <col min="3846" max="3846" width="14.5703125" style="2" customWidth="1"/>
    <col min="3847" max="3847" width="13.85546875" style="2" customWidth="1"/>
    <col min="3848" max="3849" width="15.42578125" style="2" customWidth="1"/>
    <col min="3850" max="3850" width="14.140625" style="2" customWidth="1"/>
    <col min="3851" max="3851" width="15.140625" style="2" customWidth="1"/>
    <col min="3852" max="3852" width="14.85546875" style="2" customWidth="1"/>
    <col min="3853" max="3853" width="15.5703125" style="2" customWidth="1"/>
    <col min="3854" max="3864" width="15.85546875" style="2" customWidth="1"/>
    <col min="3865" max="3885" width="8.7109375" style="2"/>
    <col min="3886" max="3886" width="11.140625" style="2" customWidth="1"/>
    <col min="3887" max="3898" width="8.7109375" style="2"/>
    <col min="3899" max="3899" width="10.42578125" style="2" bestFit="1" customWidth="1"/>
    <col min="3900" max="3910" width="8.7109375" style="2"/>
    <col min="3911" max="3911" width="46.85546875" style="2" customWidth="1"/>
    <col min="3912" max="3912" width="36" style="2" customWidth="1"/>
    <col min="3913" max="4086" width="8.7109375" style="2"/>
    <col min="4087" max="4087" width="11.85546875" style="2" customWidth="1"/>
    <col min="4088" max="4089" width="23.140625" style="2" customWidth="1"/>
    <col min="4090" max="4090" width="34.85546875" style="2" customWidth="1"/>
    <col min="4091" max="4091" width="27.42578125" style="2" customWidth="1"/>
    <col min="4092" max="4092" width="27.85546875" style="2" customWidth="1"/>
    <col min="4093" max="4095" width="22" style="2" customWidth="1"/>
    <col min="4096" max="4096" width="33.140625" style="2" customWidth="1"/>
    <col min="4097" max="4097" width="15.85546875" style="2" customWidth="1"/>
    <col min="4098" max="4098" width="24.85546875" style="2" customWidth="1"/>
    <col min="4099" max="4099" width="15.85546875" style="2" customWidth="1"/>
    <col min="4100" max="4100" width="15.140625" style="2" customWidth="1"/>
    <col min="4101" max="4101" width="12.140625" style="2" customWidth="1"/>
    <col min="4102" max="4102" width="14.5703125" style="2" customWidth="1"/>
    <col min="4103" max="4103" width="13.85546875" style="2" customWidth="1"/>
    <col min="4104" max="4105" width="15.42578125" style="2" customWidth="1"/>
    <col min="4106" max="4106" width="14.140625" style="2" customWidth="1"/>
    <col min="4107" max="4107" width="15.140625" style="2" customWidth="1"/>
    <col min="4108" max="4108" width="14.85546875" style="2" customWidth="1"/>
    <col min="4109" max="4109" width="15.5703125" style="2" customWidth="1"/>
    <col min="4110" max="4120" width="15.85546875" style="2" customWidth="1"/>
    <col min="4121" max="4141" width="8.7109375" style="2"/>
    <col min="4142" max="4142" width="11.140625" style="2" customWidth="1"/>
    <col min="4143" max="4154" width="8.7109375" style="2"/>
    <col min="4155" max="4155" width="10.42578125" style="2" bestFit="1" customWidth="1"/>
    <col min="4156" max="4166" width="8.7109375" style="2"/>
    <col min="4167" max="4167" width="46.85546875" style="2" customWidth="1"/>
    <col min="4168" max="4168" width="36" style="2" customWidth="1"/>
    <col min="4169" max="4342" width="8.7109375" style="2"/>
    <col min="4343" max="4343" width="11.85546875" style="2" customWidth="1"/>
    <col min="4344" max="4345" width="23.140625" style="2" customWidth="1"/>
    <col min="4346" max="4346" width="34.85546875" style="2" customWidth="1"/>
    <col min="4347" max="4347" width="27.42578125" style="2" customWidth="1"/>
    <col min="4348" max="4348" width="27.85546875" style="2" customWidth="1"/>
    <col min="4349" max="4351" width="22" style="2" customWidth="1"/>
    <col min="4352" max="4352" width="33.140625" style="2" customWidth="1"/>
    <col min="4353" max="4353" width="15.85546875" style="2" customWidth="1"/>
    <col min="4354" max="4354" width="24.85546875" style="2" customWidth="1"/>
    <col min="4355" max="4355" width="15.85546875" style="2" customWidth="1"/>
    <col min="4356" max="4356" width="15.140625" style="2" customWidth="1"/>
    <col min="4357" max="4357" width="12.140625" style="2" customWidth="1"/>
    <col min="4358" max="4358" width="14.5703125" style="2" customWidth="1"/>
    <col min="4359" max="4359" width="13.85546875" style="2" customWidth="1"/>
    <col min="4360" max="4361" width="15.42578125" style="2" customWidth="1"/>
    <col min="4362" max="4362" width="14.140625" style="2" customWidth="1"/>
    <col min="4363" max="4363" width="15.140625" style="2" customWidth="1"/>
    <col min="4364" max="4364" width="14.85546875" style="2" customWidth="1"/>
    <col min="4365" max="4365" width="15.5703125" style="2" customWidth="1"/>
    <col min="4366" max="4376" width="15.85546875" style="2" customWidth="1"/>
    <col min="4377" max="4397" width="8.7109375" style="2"/>
    <col min="4398" max="4398" width="11.140625" style="2" customWidth="1"/>
    <col min="4399" max="4410" width="8.7109375" style="2"/>
    <col min="4411" max="4411" width="10.42578125" style="2" bestFit="1" customWidth="1"/>
    <col min="4412" max="4422" width="8.7109375" style="2"/>
    <col min="4423" max="4423" width="46.85546875" style="2" customWidth="1"/>
    <col min="4424" max="4424" width="36" style="2" customWidth="1"/>
    <col min="4425" max="4598" width="8.7109375" style="2"/>
    <col min="4599" max="4599" width="11.85546875" style="2" customWidth="1"/>
    <col min="4600" max="4601" width="23.140625" style="2" customWidth="1"/>
    <col min="4602" max="4602" width="34.85546875" style="2" customWidth="1"/>
    <col min="4603" max="4603" width="27.42578125" style="2" customWidth="1"/>
    <col min="4604" max="4604" width="27.85546875" style="2" customWidth="1"/>
    <col min="4605" max="4607" width="22" style="2" customWidth="1"/>
    <col min="4608" max="4608" width="33.140625" style="2" customWidth="1"/>
    <col min="4609" max="4609" width="15.85546875" style="2" customWidth="1"/>
    <col min="4610" max="4610" width="24.85546875" style="2" customWidth="1"/>
    <col min="4611" max="4611" width="15.85546875" style="2" customWidth="1"/>
    <col min="4612" max="4612" width="15.140625" style="2" customWidth="1"/>
    <col min="4613" max="4613" width="12.140625" style="2" customWidth="1"/>
    <col min="4614" max="4614" width="14.5703125" style="2" customWidth="1"/>
    <col min="4615" max="4615" width="13.85546875" style="2" customWidth="1"/>
    <col min="4616" max="4617" width="15.42578125" style="2" customWidth="1"/>
    <col min="4618" max="4618" width="14.140625" style="2" customWidth="1"/>
    <col min="4619" max="4619" width="15.140625" style="2" customWidth="1"/>
    <col min="4620" max="4620" width="14.85546875" style="2" customWidth="1"/>
    <col min="4621" max="4621" width="15.5703125" style="2" customWidth="1"/>
    <col min="4622" max="4632" width="15.85546875" style="2" customWidth="1"/>
    <col min="4633" max="4653" width="8.7109375" style="2"/>
    <col min="4654" max="4654" width="11.140625" style="2" customWidth="1"/>
    <col min="4655" max="4666" width="8.7109375" style="2"/>
    <col min="4667" max="4667" width="10.42578125" style="2" bestFit="1" customWidth="1"/>
    <col min="4668" max="4678" width="8.7109375" style="2"/>
    <col min="4679" max="4679" width="46.85546875" style="2" customWidth="1"/>
    <col min="4680" max="4680" width="36" style="2" customWidth="1"/>
    <col min="4681" max="4854" width="8.7109375" style="2"/>
    <col min="4855" max="4855" width="11.85546875" style="2" customWidth="1"/>
    <col min="4856" max="4857" width="23.140625" style="2" customWidth="1"/>
    <col min="4858" max="4858" width="34.85546875" style="2" customWidth="1"/>
    <col min="4859" max="4859" width="27.42578125" style="2" customWidth="1"/>
    <col min="4860" max="4860" width="27.85546875" style="2" customWidth="1"/>
    <col min="4861" max="4863" width="22" style="2" customWidth="1"/>
    <col min="4864" max="4864" width="33.140625" style="2" customWidth="1"/>
    <col min="4865" max="4865" width="15.85546875" style="2" customWidth="1"/>
    <col min="4866" max="4866" width="24.85546875" style="2" customWidth="1"/>
    <col min="4867" max="4867" width="15.85546875" style="2" customWidth="1"/>
    <col min="4868" max="4868" width="15.140625" style="2" customWidth="1"/>
    <col min="4869" max="4869" width="12.140625" style="2" customWidth="1"/>
    <col min="4870" max="4870" width="14.5703125" style="2" customWidth="1"/>
    <col min="4871" max="4871" width="13.85546875" style="2" customWidth="1"/>
    <col min="4872" max="4873" width="15.42578125" style="2" customWidth="1"/>
    <col min="4874" max="4874" width="14.140625" style="2" customWidth="1"/>
    <col min="4875" max="4875" width="15.140625" style="2" customWidth="1"/>
    <col min="4876" max="4876" width="14.85546875" style="2" customWidth="1"/>
    <col min="4877" max="4877" width="15.5703125" style="2" customWidth="1"/>
    <col min="4878" max="4888" width="15.85546875" style="2" customWidth="1"/>
    <col min="4889" max="4909" width="8.7109375" style="2"/>
    <col min="4910" max="4910" width="11.140625" style="2" customWidth="1"/>
    <col min="4911" max="4922" width="8.7109375" style="2"/>
    <col min="4923" max="4923" width="10.42578125" style="2" bestFit="1" customWidth="1"/>
    <col min="4924" max="4934" width="8.7109375" style="2"/>
    <col min="4935" max="4935" width="46.85546875" style="2" customWidth="1"/>
    <col min="4936" max="4936" width="36" style="2" customWidth="1"/>
    <col min="4937" max="5110" width="8.7109375" style="2"/>
    <col min="5111" max="5111" width="11.85546875" style="2" customWidth="1"/>
    <col min="5112" max="5113" width="23.140625" style="2" customWidth="1"/>
    <col min="5114" max="5114" width="34.85546875" style="2" customWidth="1"/>
    <col min="5115" max="5115" width="27.42578125" style="2" customWidth="1"/>
    <col min="5116" max="5116" width="27.85546875" style="2" customWidth="1"/>
    <col min="5117" max="5119" width="22" style="2" customWidth="1"/>
    <col min="5120" max="5120" width="33.140625" style="2" customWidth="1"/>
    <col min="5121" max="5121" width="15.85546875" style="2" customWidth="1"/>
    <col min="5122" max="5122" width="24.85546875" style="2" customWidth="1"/>
    <col min="5123" max="5123" width="15.85546875" style="2" customWidth="1"/>
    <col min="5124" max="5124" width="15.140625" style="2" customWidth="1"/>
    <col min="5125" max="5125" width="12.140625" style="2" customWidth="1"/>
    <col min="5126" max="5126" width="14.5703125" style="2" customWidth="1"/>
    <col min="5127" max="5127" width="13.85546875" style="2" customWidth="1"/>
    <col min="5128" max="5129" width="15.42578125" style="2" customWidth="1"/>
    <col min="5130" max="5130" width="14.140625" style="2" customWidth="1"/>
    <col min="5131" max="5131" width="15.140625" style="2" customWidth="1"/>
    <col min="5132" max="5132" width="14.85546875" style="2" customWidth="1"/>
    <col min="5133" max="5133" width="15.5703125" style="2" customWidth="1"/>
    <col min="5134" max="5144" width="15.85546875" style="2" customWidth="1"/>
    <col min="5145" max="5165" width="8.7109375" style="2"/>
    <col min="5166" max="5166" width="11.140625" style="2" customWidth="1"/>
    <col min="5167" max="5178" width="8.7109375" style="2"/>
    <col min="5179" max="5179" width="10.42578125" style="2" bestFit="1" customWidth="1"/>
    <col min="5180" max="5190" width="8.7109375" style="2"/>
    <col min="5191" max="5191" width="46.85546875" style="2" customWidth="1"/>
    <col min="5192" max="5192" width="36" style="2" customWidth="1"/>
    <col min="5193" max="5366" width="8.7109375" style="2"/>
    <col min="5367" max="5367" width="11.85546875" style="2" customWidth="1"/>
    <col min="5368" max="5369" width="23.140625" style="2" customWidth="1"/>
    <col min="5370" max="5370" width="34.85546875" style="2" customWidth="1"/>
    <col min="5371" max="5371" width="27.42578125" style="2" customWidth="1"/>
    <col min="5372" max="5372" width="27.85546875" style="2" customWidth="1"/>
    <col min="5373" max="5375" width="22" style="2" customWidth="1"/>
    <col min="5376" max="5376" width="33.140625" style="2" customWidth="1"/>
    <col min="5377" max="5377" width="15.85546875" style="2" customWidth="1"/>
    <col min="5378" max="5378" width="24.85546875" style="2" customWidth="1"/>
    <col min="5379" max="5379" width="15.85546875" style="2" customWidth="1"/>
    <col min="5380" max="5380" width="15.140625" style="2" customWidth="1"/>
    <col min="5381" max="5381" width="12.140625" style="2" customWidth="1"/>
    <col min="5382" max="5382" width="14.5703125" style="2" customWidth="1"/>
    <col min="5383" max="5383" width="13.85546875" style="2" customWidth="1"/>
    <col min="5384" max="5385" width="15.42578125" style="2" customWidth="1"/>
    <col min="5386" max="5386" width="14.140625" style="2" customWidth="1"/>
    <col min="5387" max="5387" width="15.140625" style="2" customWidth="1"/>
    <col min="5388" max="5388" width="14.85546875" style="2" customWidth="1"/>
    <col min="5389" max="5389" width="15.5703125" style="2" customWidth="1"/>
    <col min="5390" max="5400" width="15.85546875" style="2" customWidth="1"/>
    <col min="5401" max="5421" width="8.7109375" style="2"/>
    <col min="5422" max="5422" width="11.140625" style="2" customWidth="1"/>
    <col min="5423" max="5434" width="8.7109375" style="2"/>
    <col min="5435" max="5435" width="10.42578125" style="2" bestFit="1" customWidth="1"/>
    <col min="5436" max="5446" width="8.7109375" style="2"/>
    <col min="5447" max="5447" width="46.85546875" style="2" customWidth="1"/>
    <col min="5448" max="5448" width="36" style="2" customWidth="1"/>
    <col min="5449" max="5622" width="8.7109375" style="2"/>
    <col min="5623" max="5623" width="11.85546875" style="2" customWidth="1"/>
    <col min="5624" max="5625" width="23.140625" style="2" customWidth="1"/>
    <col min="5626" max="5626" width="34.85546875" style="2" customWidth="1"/>
    <col min="5627" max="5627" width="27.42578125" style="2" customWidth="1"/>
    <col min="5628" max="5628" width="27.85546875" style="2" customWidth="1"/>
    <col min="5629" max="5631" width="22" style="2" customWidth="1"/>
    <col min="5632" max="5632" width="33.140625" style="2" customWidth="1"/>
    <col min="5633" max="5633" width="15.85546875" style="2" customWidth="1"/>
    <col min="5634" max="5634" width="24.85546875" style="2" customWidth="1"/>
    <col min="5635" max="5635" width="15.85546875" style="2" customWidth="1"/>
    <col min="5636" max="5636" width="15.140625" style="2" customWidth="1"/>
    <col min="5637" max="5637" width="12.140625" style="2" customWidth="1"/>
    <col min="5638" max="5638" width="14.5703125" style="2" customWidth="1"/>
    <col min="5639" max="5639" width="13.85546875" style="2" customWidth="1"/>
    <col min="5640" max="5641" width="15.42578125" style="2" customWidth="1"/>
    <col min="5642" max="5642" width="14.140625" style="2" customWidth="1"/>
    <col min="5643" max="5643" width="15.140625" style="2" customWidth="1"/>
    <col min="5644" max="5644" width="14.85546875" style="2" customWidth="1"/>
    <col min="5645" max="5645" width="15.5703125" style="2" customWidth="1"/>
    <col min="5646" max="5656" width="15.85546875" style="2" customWidth="1"/>
    <col min="5657" max="5677" width="8.7109375" style="2"/>
    <col min="5678" max="5678" width="11.140625" style="2" customWidth="1"/>
    <col min="5679" max="5690" width="8.7109375" style="2"/>
    <col min="5691" max="5691" width="10.42578125" style="2" bestFit="1" customWidth="1"/>
    <col min="5692" max="5702" width="8.7109375" style="2"/>
    <col min="5703" max="5703" width="46.85546875" style="2" customWidth="1"/>
    <col min="5704" max="5704" width="36" style="2" customWidth="1"/>
    <col min="5705" max="5878" width="8.7109375" style="2"/>
    <col min="5879" max="5879" width="11.85546875" style="2" customWidth="1"/>
    <col min="5880" max="5881" width="23.140625" style="2" customWidth="1"/>
    <col min="5882" max="5882" width="34.85546875" style="2" customWidth="1"/>
    <col min="5883" max="5883" width="27.42578125" style="2" customWidth="1"/>
    <col min="5884" max="5884" width="27.85546875" style="2" customWidth="1"/>
    <col min="5885" max="5887" width="22" style="2" customWidth="1"/>
    <col min="5888" max="5888" width="33.140625" style="2" customWidth="1"/>
    <col min="5889" max="5889" width="15.85546875" style="2" customWidth="1"/>
    <col min="5890" max="5890" width="24.85546875" style="2" customWidth="1"/>
    <col min="5891" max="5891" width="15.85546875" style="2" customWidth="1"/>
    <col min="5892" max="5892" width="15.140625" style="2" customWidth="1"/>
    <col min="5893" max="5893" width="12.140625" style="2" customWidth="1"/>
    <col min="5894" max="5894" width="14.5703125" style="2" customWidth="1"/>
    <col min="5895" max="5895" width="13.85546875" style="2" customWidth="1"/>
    <col min="5896" max="5897" width="15.42578125" style="2" customWidth="1"/>
    <col min="5898" max="5898" width="14.140625" style="2" customWidth="1"/>
    <col min="5899" max="5899" width="15.140625" style="2" customWidth="1"/>
    <col min="5900" max="5900" width="14.85546875" style="2" customWidth="1"/>
    <col min="5901" max="5901" width="15.5703125" style="2" customWidth="1"/>
    <col min="5902" max="5912" width="15.85546875" style="2" customWidth="1"/>
    <col min="5913" max="5933" width="8.7109375" style="2"/>
    <col min="5934" max="5934" width="11.140625" style="2" customWidth="1"/>
    <col min="5935" max="5946" width="8.7109375" style="2"/>
    <col min="5947" max="5947" width="10.42578125" style="2" bestFit="1" customWidth="1"/>
    <col min="5948" max="5958" width="8.7109375" style="2"/>
    <col min="5959" max="5959" width="46.85546875" style="2" customWidth="1"/>
    <col min="5960" max="5960" width="36" style="2" customWidth="1"/>
    <col min="5961" max="6134" width="8.7109375" style="2"/>
    <col min="6135" max="6135" width="11.85546875" style="2" customWidth="1"/>
    <col min="6136" max="6137" width="23.140625" style="2" customWidth="1"/>
    <col min="6138" max="6138" width="34.85546875" style="2" customWidth="1"/>
    <col min="6139" max="6139" width="27.42578125" style="2" customWidth="1"/>
    <col min="6140" max="6140" width="27.85546875" style="2" customWidth="1"/>
    <col min="6141" max="6143" width="22" style="2" customWidth="1"/>
    <col min="6144" max="6144" width="33.140625" style="2" customWidth="1"/>
    <col min="6145" max="6145" width="15.85546875" style="2" customWidth="1"/>
    <col min="6146" max="6146" width="24.85546875" style="2" customWidth="1"/>
    <col min="6147" max="6147" width="15.85546875" style="2" customWidth="1"/>
    <col min="6148" max="6148" width="15.140625" style="2" customWidth="1"/>
    <col min="6149" max="6149" width="12.140625" style="2" customWidth="1"/>
    <col min="6150" max="6150" width="14.5703125" style="2" customWidth="1"/>
    <col min="6151" max="6151" width="13.85546875" style="2" customWidth="1"/>
    <col min="6152" max="6153" width="15.42578125" style="2" customWidth="1"/>
    <col min="6154" max="6154" width="14.140625" style="2" customWidth="1"/>
    <col min="6155" max="6155" width="15.140625" style="2" customWidth="1"/>
    <col min="6156" max="6156" width="14.85546875" style="2" customWidth="1"/>
    <col min="6157" max="6157" width="15.5703125" style="2" customWidth="1"/>
    <col min="6158" max="6168" width="15.85546875" style="2" customWidth="1"/>
    <col min="6169" max="6189" width="8.7109375" style="2"/>
    <col min="6190" max="6190" width="11.140625" style="2" customWidth="1"/>
    <col min="6191" max="6202" width="8.7109375" style="2"/>
    <col min="6203" max="6203" width="10.42578125" style="2" bestFit="1" customWidth="1"/>
    <col min="6204" max="6214" width="8.7109375" style="2"/>
    <col min="6215" max="6215" width="46.85546875" style="2" customWidth="1"/>
    <col min="6216" max="6216" width="36" style="2" customWidth="1"/>
    <col min="6217" max="6390" width="8.7109375" style="2"/>
    <col min="6391" max="6391" width="11.85546875" style="2" customWidth="1"/>
    <col min="6392" max="6393" width="23.140625" style="2" customWidth="1"/>
    <col min="6394" max="6394" width="34.85546875" style="2" customWidth="1"/>
    <col min="6395" max="6395" width="27.42578125" style="2" customWidth="1"/>
    <col min="6396" max="6396" width="27.85546875" style="2" customWidth="1"/>
    <col min="6397" max="6399" width="22" style="2" customWidth="1"/>
    <col min="6400" max="6400" width="33.140625" style="2" customWidth="1"/>
    <col min="6401" max="6401" width="15.85546875" style="2" customWidth="1"/>
    <col min="6402" max="6402" width="24.85546875" style="2" customWidth="1"/>
    <col min="6403" max="6403" width="15.85546875" style="2" customWidth="1"/>
    <col min="6404" max="6404" width="15.140625" style="2" customWidth="1"/>
    <col min="6405" max="6405" width="12.140625" style="2" customWidth="1"/>
    <col min="6406" max="6406" width="14.5703125" style="2" customWidth="1"/>
    <col min="6407" max="6407" width="13.85546875" style="2" customWidth="1"/>
    <col min="6408" max="6409" width="15.42578125" style="2" customWidth="1"/>
    <col min="6410" max="6410" width="14.140625" style="2" customWidth="1"/>
    <col min="6411" max="6411" width="15.140625" style="2" customWidth="1"/>
    <col min="6412" max="6412" width="14.85546875" style="2" customWidth="1"/>
    <col min="6413" max="6413" width="15.5703125" style="2" customWidth="1"/>
    <col min="6414" max="6424" width="15.85546875" style="2" customWidth="1"/>
    <col min="6425" max="6445" width="8.7109375" style="2"/>
    <col min="6446" max="6446" width="11.140625" style="2" customWidth="1"/>
    <col min="6447" max="6458" width="8.7109375" style="2"/>
    <col min="6459" max="6459" width="10.42578125" style="2" bestFit="1" customWidth="1"/>
    <col min="6460" max="6470" width="8.7109375" style="2"/>
    <col min="6471" max="6471" width="46.85546875" style="2" customWidth="1"/>
    <col min="6472" max="6472" width="36" style="2" customWidth="1"/>
    <col min="6473" max="6646" width="8.7109375" style="2"/>
    <col min="6647" max="6647" width="11.85546875" style="2" customWidth="1"/>
    <col min="6648" max="6649" width="23.140625" style="2" customWidth="1"/>
    <col min="6650" max="6650" width="34.85546875" style="2" customWidth="1"/>
    <col min="6651" max="6651" width="27.42578125" style="2" customWidth="1"/>
    <col min="6652" max="6652" width="27.85546875" style="2" customWidth="1"/>
    <col min="6653" max="6655" width="22" style="2" customWidth="1"/>
    <col min="6656" max="6656" width="33.140625" style="2" customWidth="1"/>
    <col min="6657" max="6657" width="15.85546875" style="2" customWidth="1"/>
    <col min="6658" max="6658" width="24.85546875" style="2" customWidth="1"/>
    <col min="6659" max="6659" width="15.85546875" style="2" customWidth="1"/>
    <col min="6660" max="6660" width="15.140625" style="2" customWidth="1"/>
    <col min="6661" max="6661" width="12.140625" style="2" customWidth="1"/>
    <col min="6662" max="6662" width="14.5703125" style="2" customWidth="1"/>
    <col min="6663" max="6663" width="13.85546875" style="2" customWidth="1"/>
    <col min="6664" max="6665" width="15.42578125" style="2" customWidth="1"/>
    <col min="6666" max="6666" width="14.140625" style="2" customWidth="1"/>
    <col min="6667" max="6667" width="15.140625" style="2" customWidth="1"/>
    <col min="6668" max="6668" width="14.85546875" style="2" customWidth="1"/>
    <col min="6669" max="6669" width="15.5703125" style="2" customWidth="1"/>
    <col min="6670" max="6680" width="15.85546875" style="2" customWidth="1"/>
    <col min="6681" max="6701" width="8.7109375" style="2"/>
    <col min="6702" max="6702" width="11.140625" style="2" customWidth="1"/>
    <col min="6703" max="6714" width="8.7109375" style="2"/>
    <col min="6715" max="6715" width="10.42578125" style="2" bestFit="1" customWidth="1"/>
    <col min="6716" max="6726" width="8.7109375" style="2"/>
    <col min="6727" max="6727" width="46.85546875" style="2" customWidth="1"/>
    <col min="6728" max="6728" width="36" style="2" customWidth="1"/>
    <col min="6729" max="6902" width="8.7109375" style="2"/>
    <col min="6903" max="6903" width="11.85546875" style="2" customWidth="1"/>
    <col min="6904" max="6905" width="23.140625" style="2" customWidth="1"/>
    <col min="6906" max="6906" width="34.85546875" style="2" customWidth="1"/>
    <col min="6907" max="6907" width="27.42578125" style="2" customWidth="1"/>
    <col min="6908" max="6908" width="27.85546875" style="2" customWidth="1"/>
    <col min="6909" max="6911" width="22" style="2" customWidth="1"/>
    <col min="6912" max="6912" width="33.140625" style="2" customWidth="1"/>
    <col min="6913" max="6913" width="15.85546875" style="2" customWidth="1"/>
    <col min="6914" max="6914" width="24.85546875" style="2" customWidth="1"/>
    <col min="6915" max="6915" width="15.85546875" style="2" customWidth="1"/>
    <col min="6916" max="6916" width="15.140625" style="2" customWidth="1"/>
    <col min="6917" max="6917" width="12.140625" style="2" customWidth="1"/>
    <col min="6918" max="6918" width="14.5703125" style="2" customWidth="1"/>
    <col min="6919" max="6919" width="13.85546875" style="2" customWidth="1"/>
    <col min="6920" max="6921" width="15.42578125" style="2" customWidth="1"/>
    <col min="6922" max="6922" width="14.140625" style="2" customWidth="1"/>
    <col min="6923" max="6923" width="15.140625" style="2" customWidth="1"/>
    <col min="6924" max="6924" width="14.85546875" style="2" customWidth="1"/>
    <col min="6925" max="6925" width="15.5703125" style="2" customWidth="1"/>
    <col min="6926" max="6936" width="15.85546875" style="2" customWidth="1"/>
    <col min="6937" max="6957" width="8.7109375" style="2"/>
    <col min="6958" max="6958" width="11.140625" style="2" customWidth="1"/>
    <col min="6959" max="6970" width="8.7109375" style="2"/>
    <col min="6971" max="6971" width="10.42578125" style="2" bestFit="1" customWidth="1"/>
    <col min="6972" max="6982" width="8.7109375" style="2"/>
    <col min="6983" max="6983" width="46.85546875" style="2" customWidth="1"/>
    <col min="6984" max="6984" width="36" style="2" customWidth="1"/>
    <col min="6985" max="7158" width="8.7109375" style="2"/>
    <col min="7159" max="7159" width="11.85546875" style="2" customWidth="1"/>
    <col min="7160" max="7161" width="23.140625" style="2" customWidth="1"/>
    <col min="7162" max="7162" width="34.85546875" style="2" customWidth="1"/>
    <col min="7163" max="7163" width="27.42578125" style="2" customWidth="1"/>
    <col min="7164" max="7164" width="27.85546875" style="2" customWidth="1"/>
    <col min="7165" max="7167" width="22" style="2" customWidth="1"/>
    <col min="7168" max="7168" width="33.140625" style="2" customWidth="1"/>
    <col min="7169" max="7169" width="15.85546875" style="2" customWidth="1"/>
    <col min="7170" max="7170" width="24.85546875" style="2" customWidth="1"/>
    <col min="7171" max="7171" width="15.85546875" style="2" customWidth="1"/>
    <col min="7172" max="7172" width="15.140625" style="2" customWidth="1"/>
    <col min="7173" max="7173" width="12.140625" style="2" customWidth="1"/>
    <col min="7174" max="7174" width="14.5703125" style="2" customWidth="1"/>
    <col min="7175" max="7175" width="13.85546875" style="2" customWidth="1"/>
    <col min="7176" max="7177" width="15.42578125" style="2" customWidth="1"/>
    <col min="7178" max="7178" width="14.140625" style="2" customWidth="1"/>
    <col min="7179" max="7179" width="15.140625" style="2" customWidth="1"/>
    <col min="7180" max="7180" width="14.85546875" style="2" customWidth="1"/>
    <col min="7181" max="7181" width="15.5703125" style="2" customWidth="1"/>
    <col min="7182" max="7192" width="15.85546875" style="2" customWidth="1"/>
    <col min="7193" max="7213" width="8.7109375" style="2"/>
    <col min="7214" max="7214" width="11.140625" style="2" customWidth="1"/>
    <col min="7215" max="7226" width="8.7109375" style="2"/>
    <col min="7227" max="7227" width="10.42578125" style="2" bestFit="1" customWidth="1"/>
    <col min="7228" max="7238" width="8.7109375" style="2"/>
    <col min="7239" max="7239" width="46.85546875" style="2" customWidth="1"/>
    <col min="7240" max="7240" width="36" style="2" customWidth="1"/>
    <col min="7241" max="7414" width="8.7109375" style="2"/>
    <col min="7415" max="7415" width="11.85546875" style="2" customWidth="1"/>
    <col min="7416" max="7417" width="23.140625" style="2" customWidth="1"/>
    <col min="7418" max="7418" width="34.85546875" style="2" customWidth="1"/>
    <col min="7419" max="7419" width="27.42578125" style="2" customWidth="1"/>
    <col min="7420" max="7420" width="27.85546875" style="2" customWidth="1"/>
    <col min="7421" max="7423" width="22" style="2" customWidth="1"/>
    <col min="7424" max="7424" width="33.140625" style="2" customWidth="1"/>
    <col min="7425" max="7425" width="15.85546875" style="2" customWidth="1"/>
    <col min="7426" max="7426" width="24.85546875" style="2" customWidth="1"/>
    <col min="7427" max="7427" width="15.85546875" style="2" customWidth="1"/>
    <col min="7428" max="7428" width="15.140625" style="2" customWidth="1"/>
    <col min="7429" max="7429" width="12.140625" style="2" customWidth="1"/>
    <col min="7430" max="7430" width="14.5703125" style="2" customWidth="1"/>
    <col min="7431" max="7431" width="13.85546875" style="2" customWidth="1"/>
    <col min="7432" max="7433" width="15.42578125" style="2" customWidth="1"/>
    <col min="7434" max="7434" width="14.140625" style="2" customWidth="1"/>
    <col min="7435" max="7435" width="15.140625" style="2" customWidth="1"/>
    <col min="7436" max="7436" width="14.85546875" style="2" customWidth="1"/>
    <col min="7437" max="7437" width="15.5703125" style="2" customWidth="1"/>
    <col min="7438" max="7448" width="15.85546875" style="2" customWidth="1"/>
    <col min="7449" max="7469" width="8.7109375" style="2"/>
    <col min="7470" max="7470" width="11.140625" style="2" customWidth="1"/>
    <col min="7471" max="7482" width="8.7109375" style="2"/>
    <col min="7483" max="7483" width="10.42578125" style="2" bestFit="1" customWidth="1"/>
    <col min="7484" max="7494" width="8.7109375" style="2"/>
    <col min="7495" max="7495" width="46.85546875" style="2" customWidth="1"/>
    <col min="7496" max="7496" width="36" style="2" customWidth="1"/>
    <col min="7497" max="7670" width="8.7109375" style="2"/>
    <col min="7671" max="7671" width="11.85546875" style="2" customWidth="1"/>
    <col min="7672" max="7673" width="23.140625" style="2" customWidth="1"/>
    <col min="7674" max="7674" width="34.85546875" style="2" customWidth="1"/>
    <col min="7675" max="7675" width="27.42578125" style="2" customWidth="1"/>
    <col min="7676" max="7676" width="27.85546875" style="2" customWidth="1"/>
    <col min="7677" max="7679" width="22" style="2" customWidth="1"/>
    <col min="7680" max="7680" width="33.140625" style="2" customWidth="1"/>
    <col min="7681" max="7681" width="15.85546875" style="2" customWidth="1"/>
    <col min="7682" max="7682" width="24.85546875" style="2" customWidth="1"/>
    <col min="7683" max="7683" width="15.85546875" style="2" customWidth="1"/>
    <col min="7684" max="7684" width="15.140625" style="2" customWidth="1"/>
    <col min="7685" max="7685" width="12.140625" style="2" customWidth="1"/>
    <col min="7686" max="7686" width="14.5703125" style="2" customWidth="1"/>
    <col min="7687" max="7687" width="13.85546875" style="2" customWidth="1"/>
    <col min="7688" max="7689" width="15.42578125" style="2" customWidth="1"/>
    <col min="7690" max="7690" width="14.140625" style="2" customWidth="1"/>
    <col min="7691" max="7691" width="15.140625" style="2" customWidth="1"/>
    <col min="7692" max="7692" width="14.85546875" style="2" customWidth="1"/>
    <col min="7693" max="7693" width="15.5703125" style="2" customWidth="1"/>
    <col min="7694" max="7704" width="15.85546875" style="2" customWidth="1"/>
    <col min="7705" max="7725" width="8.7109375" style="2"/>
    <col min="7726" max="7726" width="11.140625" style="2" customWidth="1"/>
    <col min="7727" max="7738" width="8.7109375" style="2"/>
    <col min="7739" max="7739" width="10.42578125" style="2" bestFit="1" customWidth="1"/>
    <col min="7740" max="7750" width="8.7109375" style="2"/>
    <col min="7751" max="7751" width="46.85546875" style="2" customWidth="1"/>
    <col min="7752" max="7752" width="36" style="2" customWidth="1"/>
    <col min="7753" max="7926" width="8.7109375" style="2"/>
    <col min="7927" max="7927" width="11.85546875" style="2" customWidth="1"/>
    <col min="7928" max="7929" width="23.140625" style="2" customWidth="1"/>
    <col min="7930" max="7930" width="34.85546875" style="2" customWidth="1"/>
    <col min="7931" max="7931" width="27.42578125" style="2" customWidth="1"/>
    <col min="7932" max="7932" width="27.85546875" style="2" customWidth="1"/>
    <col min="7933" max="7935" width="22" style="2" customWidth="1"/>
    <col min="7936" max="7936" width="33.140625" style="2" customWidth="1"/>
    <col min="7937" max="7937" width="15.85546875" style="2" customWidth="1"/>
    <col min="7938" max="7938" width="24.85546875" style="2" customWidth="1"/>
    <col min="7939" max="7939" width="15.85546875" style="2" customWidth="1"/>
    <col min="7940" max="7940" width="15.140625" style="2" customWidth="1"/>
    <col min="7941" max="7941" width="12.140625" style="2" customWidth="1"/>
    <col min="7942" max="7942" width="14.5703125" style="2" customWidth="1"/>
    <col min="7943" max="7943" width="13.85546875" style="2" customWidth="1"/>
    <col min="7944" max="7945" width="15.42578125" style="2" customWidth="1"/>
    <col min="7946" max="7946" width="14.140625" style="2" customWidth="1"/>
    <col min="7947" max="7947" width="15.140625" style="2" customWidth="1"/>
    <col min="7948" max="7948" width="14.85546875" style="2" customWidth="1"/>
    <col min="7949" max="7949" width="15.5703125" style="2" customWidth="1"/>
    <col min="7950" max="7960" width="15.85546875" style="2" customWidth="1"/>
    <col min="7961" max="7981" width="8.7109375" style="2"/>
    <col min="7982" max="7982" width="11.140625" style="2" customWidth="1"/>
    <col min="7983" max="7994" width="8.7109375" style="2"/>
    <col min="7995" max="7995" width="10.42578125" style="2" bestFit="1" customWidth="1"/>
    <col min="7996" max="8006" width="8.7109375" style="2"/>
    <col min="8007" max="8007" width="46.85546875" style="2" customWidth="1"/>
    <col min="8008" max="8008" width="36" style="2" customWidth="1"/>
    <col min="8009" max="8182" width="8.7109375" style="2"/>
    <col min="8183" max="8183" width="11.85546875" style="2" customWidth="1"/>
    <col min="8184" max="8185" width="23.140625" style="2" customWidth="1"/>
    <col min="8186" max="8186" width="34.85546875" style="2" customWidth="1"/>
    <col min="8187" max="8187" width="27.42578125" style="2" customWidth="1"/>
    <col min="8188" max="8188" width="27.85546875" style="2" customWidth="1"/>
    <col min="8189" max="8191" width="22" style="2" customWidth="1"/>
    <col min="8192" max="8192" width="33.140625" style="2" customWidth="1"/>
    <col min="8193" max="8193" width="15.85546875" style="2" customWidth="1"/>
    <col min="8194" max="8194" width="24.85546875" style="2" customWidth="1"/>
    <col min="8195" max="8195" width="15.85546875" style="2" customWidth="1"/>
    <col min="8196" max="8196" width="15.140625" style="2" customWidth="1"/>
    <col min="8197" max="8197" width="12.140625" style="2" customWidth="1"/>
    <col min="8198" max="8198" width="14.5703125" style="2" customWidth="1"/>
    <col min="8199" max="8199" width="13.85546875" style="2" customWidth="1"/>
    <col min="8200" max="8201" width="15.42578125" style="2" customWidth="1"/>
    <col min="8202" max="8202" width="14.140625" style="2" customWidth="1"/>
    <col min="8203" max="8203" width="15.140625" style="2" customWidth="1"/>
    <col min="8204" max="8204" width="14.85546875" style="2" customWidth="1"/>
    <col min="8205" max="8205" width="15.5703125" style="2" customWidth="1"/>
    <col min="8206" max="8216" width="15.85546875" style="2" customWidth="1"/>
    <col min="8217" max="8237" width="8.7109375" style="2"/>
    <col min="8238" max="8238" width="11.140625" style="2" customWidth="1"/>
    <col min="8239" max="8250" width="8.7109375" style="2"/>
    <col min="8251" max="8251" width="10.42578125" style="2" bestFit="1" customWidth="1"/>
    <col min="8252" max="8262" width="8.7109375" style="2"/>
    <col min="8263" max="8263" width="46.85546875" style="2" customWidth="1"/>
    <col min="8264" max="8264" width="36" style="2" customWidth="1"/>
    <col min="8265" max="8438" width="8.7109375" style="2"/>
    <col min="8439" max="8439" width="11.85546875" style="2" customWidth="1"/>
    <col min="8440" max="8441" width="23.140625" style="2" customWidth="1"/>
    <col min="8442" max="8442" width="34.85546875" style="2" customWidth="1"/>
    <col min="8443" max="8443" width="27.42578125" style="2" customWidth="1"/>
    <col min="8444" max="8444" width="27.85546875" style="2" customWidth="1"/>
    <col min="8445" max="8447" width="22" style="2" customWidth="1"/>
    <col min="8448" max="8448" width="33.140625" style="2" customWidth="1"/>
    <col min="8449" max="8449" width="15.85546875" style="2" customWidth="1"/>
    <col min="8450" max="8450" width="24.85546875" style="2" customWidth="1"/>
    <col min="8451" max="8451" width="15.85546875" style="2" customWidth="1"/>
    <col min="8452" max="8452" width="15.140625" style="2" customWidth="1"/>
    <col min="8453" max="8453" width="12.140625" style="2" customWidth="1"/>
    <col min="8454" max="8454" width="14.5703125" style="2" customWidth="1"/>
    <col min="8455" max="8455" width="13.85546875" style="2" customWidth="1"/>
    <col min="8456" max="8457" width="15.42578125" style="2" customWidth="1"/>
    <col min="8458" max="8458" width="14.140625" style="2" customWidth="1"/>
    <col min="8459" max="8459" width="15.140625" style="2" customWidth="1"/>
    <col min="8460" max="8460" width="14.85546875" style="2" customWidth="1"/>
    <col min="8461" max="8461" width="15.5703125" style="2" customWidth="1"/>
    <col min="8462" max="8472" width="15.85546875" style="2" customWidth="1"/>
    <col min="8473" max="8493" width="8.7109375" style="2"/>
    <col min="8494" max="8494" width="11.140625" style="2" customWidth="1"/>
    <col min="8495" max="8506" width="8.7109375" style="2"/>
    <col min="8507" max="8507" width="10.42578125" style="2" bestFit="1" customWidth="1"/>
    <col min="8508" max="8518" width="8.7109375" style="2"/>
    <col min="8519" max="8519" width="46.85546875" style="2" customWidth="1"/>
    <col min="8520" max="8520" width="36" style="2" customWidth="1"/>
    <col min="8521" max="8694" width="8.7109375" style="2"/>
    <col min="8695" max="8695" width="11.85546875" style="2" customWidth="1"/>
    <col min="8696" max="8697" width="23.140625" style="2" customWidth="1"/>
    <col min="8698" max="8698" width="34.85546875" style="2" customWidth="1"/>
    <col min="8699" max="8699" width="27.42578125" style="2" customWidth="1"/>
    <col min="8700" max="8700" width="27.85546875" style="2" customWidth="1"/>
    <col min="8701" max="8703" width="22" style="2" customWidth="1"/>
    <col min="8704" max="8704" width="33.140625" style="2" customWidth="1"/>
    <col min="8705" max="8705" width="15.85546875" style="2" customWidth="1"/>
    <col min="8706" max="8706" width="24.85546875" style="2" customWidth="1"/>
    <col min="8707" max="8707" width="15.85546875" style="2" customWidth="1"/>
    <col min="8708" max="8708" width="15.140625" style="2" customWidth="1"/>
    <col min="8709" max="8709" width="12.140625" style="2" customWidth="1"/>
    <col min="8710" max="8710" width="14.5703125" style="2" customWidth="1"/>
    <col min="8711" max="8711" width="13.85546875" style="2" customWidth="1"/>
    <col min="8712" max="8713" width="15.42578125" style="2" customWidth="1"/>
    <col min="8714" max="8714" width="14.140625" style="2" customWidth="1"/>
    <col min="8715" max="8715" width="15.140625" style="2" customWidth="1"/>
    <col min="8716" max="8716" width="14.85546875" style="2" customWidth="1"/>
    <col min="8717" max="8717" width="15.5703125" style="2" customWidth="1"/>
    <col min="8718" max="8728" width="15.85546875" style="2" customWidth="1"/>
    <col min="8729" max="8749" width="8.7109375" style="2"/>
    <col min="8750" max="8750" width="11.140625" style="2" customWidth="1"/>
    <col min="8751" max="8762" width="8.7109375" style="2"/>
    <col min="8763" max="8763" width="10.42578125" style="2" bestFit="1" customWidth="1"/>
    <col min="8764" max="8774" width="8.7109375" style="2"/>
    <col min="8775" max="8775" width="46.85546875" style="2" customWidth="1"/>
    <col min="8776" max="8776" width="36" style="2" customWidth="1"/>
    <col min="8777" max="8950" width="8.7109375" style="2"/>
    <col min="8951" max="8951" width="11.85546875" style="2" customWidth="1"/>
    <col min="8952" max="8953" width="23.140625" style="2" customWidth="1"/>
    <col min="8954" max="8954" width="34.85546875" style="2" customWidth="1"/>
    <col min="8955" max="8955" width="27.42578125" style="2" customWidth="1"/>
    <col min="8956" max="8956" width="27.85546875" style="2" customWidth="1"/>
    <col min="8957" max="8959" width="22" style="2" customWidth="1"/>
    <col min="8960" max="8960" width="33.140625" style="2" customWidth="1"/>
    <col min="8961" max="8961" width="15.85546875" style="2" customWidth="1"/>
    <col min="8962" max="8962" width="24.85546875" style="2" customWidth="1"/>
    <col min="8963" max="8963" width="15.85546875" style="2" customWidth="1"/>
    <col min="8964" max="8964" width="15.140625" style="2" customWidth="1"/>
    <col min="8965" max="8965" width="12.140625" style="2" customWidth="1"/>
    <col min="8966" max="8966" width="14.5703125" style="2" customWidth="1"/>
    <col min="8967" max="8967" width="13.85546875" style="2" customWidth="1"/>
    <col min="8968" max="8969" width="15.42578125" style="2" customWidth="1"/>
    <col min="8970" max="8970" width="14.140625" style="2" customWidth="1"/>
    <col min="8971" max="8971" width="15.140625" style="2" customWidth="1"/>
    <col min="8972" max="8972" width="14.85546875" style="2" customWidth="1"/>
    <col min="8973" max="8973" width="15.5703125" style="2" customWidth="1"/>
    <col min="8974" max="8984" width="15.85546875" style="2" customWidth="1"/>
    <col min="8985" max="9005" width="8.7109375" style="2"/>
    <col min="9006" max="9006" width="11.140625" style="2" customWidth="1"/>
    <col min="9007" max="9018" width="8.7109375" style="2"/>
    <col min="9019" max="9019" width="10.42578125" style="2" bestFit="1" customWidth="1"/>
    <col min="9020" max="9030" width="8.7109375" style="2"/>
    <col min="9031" max="9031" width="46.85546875" style="2" customWidth="1"/>
    <col min="9032" max="9032" width="36" style="2" customWidth="1"/>
    <col min="9033" max="9206" width="8.7109375" style="2"/>
    <col min="9207" max="9207" width="11.85546875" style="2" customWidth="1"/>
    <col min="9208" max="9209" width="23.140625" style="2" customWidth="1"/>
    <col min="9210" max="9210" width="34.85546875" style="2" customWidth="1"/>
    <col min="9211" max="9211" width="27.42578125" style="2" customWidth="1"/>
    <col min="9212" max="9212" width="27.85546875" style="2" customWidth="1"/>
    <col min="9213" max="9215" width="22" style="2" customWidth="1"/>
    <col min="9216" max="9216" width="33.140625" style="2" customWidth="1"/>
    <col min="9217" max="9217" width="15.85546875" style="2" customWidth="1"/>
    <col min="9218" max="9218" width="24.85546875" style="2" customWidth="1"/>
    <col min="9219" max="9219" width="15.85546875" style="2" customWidth="1"/>
    <col min="9220" max="9220" width="15.140625" style="2" customWidth="1"/>
    <col min="9221" max="9221" width="12.140625" style="2" customWidth="1"/>
    <col min="9222" max="9222" width="14.5703125" style="2" customWidth="1"/>
    <col min="9223" max="9223" width="13.85546875" style="2" customWidth="1"/>
    <col min="9224" max="9225" width="15.42578125" style="2" customWidth="1"/>
    <col min="9226" max="9226" width="14.140625" style="2" customWidth="1"/>
    <col min="9227" max="9227" width="15.140625" style="2" customWidth="1"/>
    <col min="9228" max="9228" width="14.85546875" style="2" customWidth="1"/>
    <col min="9229" max="9229" width="15.5703125" style="2" customWidth="1"/>
    <col min="9230" max="9240" width="15.85546875" style="2" customWidth="1"/>
    <col min="9241" max="9261" width="8.7109375" style="2"/>
    <col min="9262" max="9262" width="11.140625" style="2" customWidth="1"/>
    <col min="9263" max="9274" width="8.7109375" style="2"/>
    <col min="9275" max="9275" width="10.42578125" style="2" bestFit="1" customWidth="1"/>
    <col min="9276" max="9286" width="8.7109375" style="2"/>
    <col min="9287" max="9287" width="46.85546875" style="2" customWidth="1"/>
    <col min="9288" max="9288" width="36" style="2" customWidth="1"/>
    <col min="9289" max="9462" width="8.7109375" style="2"/>
    <col min="9463" max="9463" width="11.85546875" style="2" customWidth="1"/>
    <col min="9464" max="9465" width="23.140625" style="2" customWidth="1"/>
    <col min="9466" max="9466" width="34.85546875" style="2" customWidth="1"/>
    <col min="9467" max="9467" width="27.42578125" style="2" customWidth="1"/>
    <col min="9468" max="9468" width="27.85546875" style="2" customWidth="1"/>
    <col min="9469" max="9471" width="22" style="2" customWidth="1"/>
    <col min="9472" max="9472" width="33.140625" style="2" customWidth="1"/>
    <col min="9473" max="9473" width="15.85546875" style="2" customWidth="1"/>
    <col min="9474" max="9474" width="24.85546875" style="2" customWidth="1"/>
    <col min="9475" max="9475" width="15.85546875" style="2" customWidth="1"/>
    <col min="9476" max="9476" width="15.140625" style="2" customWidth="1"/>
    <col min="9477" max="9477" width="12.140625" style="2" customWidth="1"/>
    <col min="9478" max="9478" width="14.5703125" style="2" customWidth="1"/>
    <col min="9479" max="9479" width="13.85546875" style="2" customWidth="1"/>
    <col min="9480" max="9481" width="15.42578125" style="2" customWidth="1"/>
    <col min="9482" max="9482" width="14.140625" style="2" customWidth="1"/>
    <col min="9483" max="9483" width="15.140625" style="2" customWidth="1"/>
    <col min="9484" max="9484" width="14.85546875" style="2" customWidth="1"/>
    <col min="9485" max="9485" width="15.5703125" style="2" customWidth="1"/>
    <col min="9486" max="9496" width="15.85546875" style="2" customWidth="1"/>
    <col min="9497" max="9517" width="8.7109375" style="2"/>
    <col min="9518" max="9518" width="11.140625" style="2" customWidth="1"/>
    <col min="9519" max="9530" width="8.7109375" style="2"/>
    <col min="9531" max="9531" width="10.42578125" style="2" bestFit="1" customWidth="1"/>
    <col min="9532" max="9542" width="8.7109375" style="2"/>
    <col min="9543" max="9543" width="46.85546875" style="2" customWidth="1"/>
    <col min="9544" max="9544" width="36" style="2" customWidth="1"/>
    <col min="9545" max="9718" width="8.7109375" style="2"/>
    <col min="9719" max="9719" width="11.85546875" style="2" customWidth="1"/>
    <col min="9720" max="9721" width="23.140625" style="2" customWidth="1"/>
    <col min="9722" max="9722" width="34.85546875" style="2" customWidth="1"/>
    <col min="9723" max="9723" width="27.42578125" style="2" customWidth="1"/>
    <col min="9724" max="9724" width="27.85546875" style="2" customWidth="1"/>
    <col min="9725" max="9727" width="22" style="2" customWidth="1"/>
    <col min="9728" max="9728" width="33.140625" style="2" customWidth="1"/>
    <col min="9729" max="9729" width="15.85546875" style="2" customWidth="1"/>
    <col min="9730" max="9730" width="24.85546875" style="2" customWidth="1"/>
    <col min="9731" max="9731" width="15.85546875" style="2" customWidth="1"/>
    <col min="9732" max="9732" width="15.140625" style="2" customWidth="1"/>
    <col min="9733" max="9733" width="12.140625" style="2" customWidth="1"/>
    <col min="9734" max="9734" width="14.5703125" style="2" customWidth="1"/>
    <col min="9735" max="9735" width="13.85546875" style="2" customWidth="1"/>
    <col min="9736" max="9737" width="15.42578125" style="2" customWidth="1"/>
    <col min="9738" max="9738" width="14.140625" style="2" customWidth="1"/>
    <col min="9739" max="9739" width="15.140625" style="2" customWidth="1"/>
    <col min="9740" max="9740" width="14.85546875" style="2" customWidth="1"/>
    <col min="9741" max="9741" width="15.5703125" style="2" customWidth="1"/>
    <col min="9742" max="9752" width="15.85546875" style="2" customWidth="1"/>
    <col min="9753" max="9773" width="8.7109375" style="2"/>
    <col min="9774" max="9774" width="11.140625" style="2" customWidth="1"/>
    <col min="9775" max="9786" width="8.7109375" style="2"/>
    <col min="9787" max="9787" width="10.42578125" style="2" bestFit="1" customWidth="1"/>
    <col min="9788" max="9798" width="8.7109375" style="2"/>
    <col min="9799" max="9799" width="46.85546875" style="2" customWidth="1"/>
    <col min="9800" max="9800" width="36" style="2" customWidth="1"/>
    <col min="9801" max="9974" width="8.7109375" style="2"/>
    <col min="9975" max="9975" width="11.85546875" style="2" customWidth="1"/>
    <col min="9976" max="9977" width="23.140625" style="2" customWidth="1"/>
    <col min="9978" max="9978" width="34.85546875" style="2" customWidth="1"/>
    <col min="9979" max="9979" width="27.42578125" style="2" customWidth="1"/>
    <col min="9980" max="9980" width="27.85546875" style="2" customWidth="1"/>
    <col min="9981" max="9983" width="22" style="2" customWidth="1"/>
    <col min="9984" max="9984" width="33.140625" style="2" customWidth="1"/>
    <col min="9985" max="9985" width="15.85546875" style="2" customWidth="1"/>
    <col min="9986" max="9986" width="24.85546875" style="2" customWidth="1"/>
    <col min="9987" max="9987" width="15.85546875" style="2" customWidth="1"/>
    <col min="9988" max="9988" width="15.140625" style="2" customWidth="1"/>
    <col min="9989" max="9989" width="12.140625" style="2" customWidth="1"/>
    <col min="9990" max="9990" width="14.5703125" style="2" customWidth="1"/>
    <col min="9991" max="9991" width="13.85546875" style="2" customWidth="1"/>
    <col min="9992" max="9993" width="15.42578125" style="2" customWidth="1"/>
    <col min="9994" max="9994" width="14.140625" style="2" customWidth="1"/>
    <col min="9995" max="9995" width="15.140625" style="2" customWidth="1"/>
    <col min="9996" max="9996" width="14.85546875" style="2" customWidth="1"/>
    <col min="9997" max="9997" width="15.5703125" style="2" customWidth="1"/>
    <col min="9998" max="10008" width="15.85546875" style="2" customWidth="1"/>
    <col min="10009" max="10029" width="8.7109375" style="2"/>
    <col min="10030" max="10030" width="11.140625" style="2" customWidth="1"/>
    <col min="10031" max="10042" width="8.7109375" style="2"/>
    <col min="10043" max="10043" width="10.42578125" style="2" bestFit="1" customWidth="1"/>
    <col min="10044" max="10054" width="8.7109375" style="2"/>
    <col min="10055" max="10055" width="46.85546875" style="2" customWidth="1"/>
    <col min="10056" max="10056" width="36" style="2" customWidth="1"/>
    <col min="10057" max="10230" width="8.7109375" style="2"/>
    <col min="10231" max="10231" width="11.85546875" style="2" customWidth="1"/>
    <col min="10232" max="10233" width="23.140625" style="2" customWidth="1"/>
    <col min="10234" max="10234" width="34.85546875" style="2" customWidth="1"/>
    <col min="10235" max="10235" width="27.42578125" style="2" customWidth="1"/>
    <col min="10236" max="10236" width="27.85546875" style="2" customWidth="1"/>
    <col min="10237" max="10239" width="22" style="2" customWidth="1"/>
    <col min="10240" max="10240" width="33.140625" style="2" customWidth="1"/>
    <col min="10241" max="10241" width="15.85546875" style="2" customWidth="1"/>
    <col min="10242" max="10242" width="24.85546875" style="2" customWidth="1"/>
    <col min="10243" max="10243" width="15.85546875" style="2" customWidth="1"/>
    <col min="10244" max="10244" width="15.140625" style="2" customWidth="1"/>
    <col min="10245" max="10245" width="12.140625" style="2" customWidth="1"/>
    <col min="10246" max="10246" width="14.5703125" style="2" customWidth="1"/>
    <col min="10247" max="10247" width="13.85546875" style="2" customWidth="1"/>
    <col min="10248" max="10249" width="15.42578125" style="2" customWidth="1"/>
    <col min="10250" max="10250" width="14.140625" style="2" customWidth="1"/>
    <col min="10251" max="10251" width="15.140625" style="2" customWidth="1"/>
    <col min="10252" max="10252" width="14.85546875" style="2" customWidth="1"/>
    <col min="10253" max="10253" width="15.5703125" style="2" customWidth="1"/>
    <col min="10254" max="10264" width="15.85546875" style="2" customWidth="1"/>
    <col min="10265" max="10285" width="8.7109375" style="2"/>
    <col min="10286" max="10286" width="11.140625" style="2" customWidth="1"/>
    <col min="10287" max="10298" width="8.7109375" style="2"/>
    <col min="10299" max="10299" width="10.42578125" style="2" bestFit="1" customWidth="1"/>
    <col min="10300" max="10310" width="8.7109375" style="2"/>
    <col min="10311" max="10311" width="46.85546875" style="2" customWidth="1"/>
    <col min="10312" max="10312" width="36" style="2" customWidth="1"/>
    <col min="10313" max="10486" width="8.7109375" style="2"/>
    <col min="10487" max="10487" width="11.85546875" style="2" customWidth="1"/>
    <col min="10488" max="10489" width="23.140625" style="2" customWidth="1"/>
    <col min="10490" max="10490" width="34.85546875" style="2" customWidth="1"/>
    <col min="10491" max="10491" width="27.42578125" style="2" customWidth="1"/>
    <col min="10492" max="10492" width="27.85546875" style="2" customWidth="1"/>
    <col min="10493" max="10495" width="22" style="2" customWidth="1"/>
    <col min="10496" max="10496" width="33.140625" style="2" customWidth="1"/>
    <col min="10497" max="10497" width="15.85546875" style="2" customWidth="1"/>
    <col min="10498" max="10498" width="24.85546875" style="2" customWidth="1"/>
    <col min="10499" max="10499" width="15.85546875" style="2" customWidth="1"/>
    <col min="10500" max="10500" width="15.140625" style="2" customWidth="1"/>
    <col min="10501" max="10501" width="12.140625" style="2" customWidth="1"/>
    <col min="10502" max="10502" width="14.5703125" style="2" customWidth="1"/>
    <col min="10503" max="10503" width="13.85546875" style="2" customWidth="1"/>
    <col min="10504" max="10505" width="15.42578125" style="2" customWidth="1"/>
    <col min="10506" max="10506" width="14.140625" style="2" customWidth="1"/>
    <col min="10507" max="10507" width="15.140625" style="2" customWidth="1"/>
    <col min="10508" max="10508" width="14.85546875" style="2" customWidth="1"/>
    <col min="10509" max="10509" width="15.5703125" style="2" customWidth="1"/>
    <col min="10510" max="10520" width="15.85546875" style="2" customWidth="1"/>
    <col min="10521" max="10541" width="8.7109375" style="2"/>
    <col min="10542" max="10542" width="11.140625" style="2" customWidth="1"/>
    <col min="10543" max="10554" width="8.7109375" style="2"/>
    <col min="10555" max="10555" width="10.42578125" style="2" bestFit="1" customWidth="1"/>
    <col min="10556" max="10566" width="8.7109375" style="2"/>
    <col min="10567" max="10567" width="46.85546875" style="2" customWidth="1"/>
    <col min="10568" max="10568" width="36" style="2" customWidth="1"/>
    <col min="10569" max="10742" width="8.7109375" style="2"/>
    <col min="10743" max="10743" width="11.85546875" style="2" customWidth="1"/>
    <col min="10744" max="10745" width="23.140625" style="2" customWidth="1"/>
    <col min="10746" max="10746" width="34.85546875" style="2" customWidth="1"/>
    <col min="10747" max="10747" width="27.42578125" style="2" customWidth="1"/>
    <col min="10748" max="10748" width="27.85546875" style="2" customWidth="1"/>
    <col min="10749" max="10751" width="22" style="2" customWidth="1"/>
    <col min="10752" max="10752" width="33.140625" style="2" customWidth="1"/>
    <col min="10753" max="10753" width="15.85546875" style="2" customWidth="1"/>
    <col min="10754" max="10754" width="24.85546875" style="2" customWidth="1"/>
    <col min="10755" max="10755" width="15.85546875" style="2" customWidth="1"/>
    <col min="10756" max="10756" width="15.140625" style="2" customWidth="1"/>
    <col min="10757" max="10757" width="12.140625" style="2" customWidth="1"/>
    <col min="10758" max="10758" width="14.5703125" style="2" customWidth="1"/>
    <col min="10759" max="10759" width="13.85546875" style="2" customWidth="1"/>
    <col min="10760" max="10761" width="15.42578125" style="2" customWidth="1"/>
    <col min="10762" max="10762" width="14.140625" style="2" customWidth="1"/>
    <col min="10763" max="10763" width="15.140625" style="2" customWidth="1"/>
    <col min="10764" max="10764" width="14.85546875" style="2" customWidth="1"/>
    <col min="10765" max="10765" width="15.5703125" style="2" customWidth="1"/>
    <col min="10766" max="10776" width="15.85546875" style="2" customWidth="1"/>
    <col min="10777" max="10797" width="8.7109375" style="2"/>
    <col min="10798" max="10798" width="11.140625" style="2" customWidth="1"/>
    <col min="10799" max="10810" width="8.7109375" style="2"/>
    <col min="10811" max="10811" width="10.42578125" style="2" bestFit="1" customWidth="1"/>
    <col min="10812" max="10822" width="8.7109375" style="2"/>
    <col min="10823" max="10823" width="46.85546875" style="2" customWidth="1"/>
    <col min="10824" max="10824" width="36" style="2" customWidth="1"/>
    <col min="10825" max="10998" width="8.7109375" style="2"/>
    <col min="10999" max="10999" width="11.85546875" style="2" customWidth="1"/>
    <col min="11000" max="11001" width="23.140625" style="2" customWidth="1"/>
    <col min="11002" max="11002" width="34.85546875" style="2" customWidth="1"/>
    <col min="11003" max="11003" width="27.42578125" style="2" customWidth="1"/>
    <col min="11004" max="11004" width="27.85546875" style="2" customWidth="1"/>
    <col min="11005" max="11007" width="22" style="2" customWidth="1"/>
    <col min="11008" max="11008" width="33.140625" style="2" customWidth="1"/>
    <col min="11009" max="11009" width="15.85546875" style="2" customWidth="1"/>
    <col min="11010" max="11010" width="24.85546875" style="2" customWidth="1"/>
    <col min="11011" max="11011" width="15.85546875" style="2" customWidth="1"/>
    <col min="11012" max="11012" width="15.140625" style="2" customWidth="1"/>
    <col min="11013" max="11013" width="12.140625" style="2" customWidth="1"/>
    <col min="11014" max="11014" width="14.5703125" style="2" customWidth="1"/>
    <col min="11015" max="11015" width="13.85546875" style="2" customWidth="1"/>
    <col min="11016" max="11017" width="15.42578125" style="2" customWidth="1"/>
    <col min="11018" max="11018" width="14.140625" style="2" customWidth="1"/>
    <col min="11019" max="11019" width="15.140625" style="2" customWidth="1"/>
    <col min="11020" max="11020" width="14.85546875" style="2" customWidth="1"/>
    <col min="11021" max="11021" width="15.5703125" style="2" customWidth="1"/>
    <col min="11022" max="11032" width="15.85546875" style="2" customWidth="1"/>
    <col min="11033" max="11053" width="8.7109375" style="2"/>
    <col min="11054" max="11054" width="11.140625" style="2" customWidth="1"/>
    <col min="11055" max="11066" width="8.7109375" style="2"/>
    <col min="11067" max="11067" width="10.42578125" style="2" bestFit="1" customWidth="1"/>
    <col min="11068" max="11078" width="8.7109375" style="2"/>
    <col min="11079" max="11079" width="46.85546875" style="2" customWidth="1"/>
    <col min="11080" max="11080" width="36" style="2" customWidth="1"/>
    <col min="11081" max="11254" width="8.7109375" style="2"/>
    <col min="11255" max="11255" width="11.85546875" style="2" customWidth="1"/>
    <col min="11256" max="11257" width="23.140625" style="2" customWidth="1"/>
    <col min="11258" max="11258" width="34.85546875" style="2" customWidth="1"/>
    <col min="11259" max="11259" width="27.42578125" style="2" customWidth="1"/>
    <col min="11260" max="11260" width="27.85546875" style="2" customWidth="1"/>
    <col min="11261" max="11263" width="22" style="2" customWidth="1"/>
    <col min="11264" max="11264" width="33.140625" style="2" customWidth="1"/>
    <col min="11265" max="11265" width="15.85546875" style="2" customWidth="1"/>
    <col min="11266" max="11266" width="24.85546875" style="2" customWidth="1"/>
    <col min="11267" max="11267" width="15.85546875" style="2" customWidth="1"/>
    <col min="11268" max="11268" width="15.140625" style="2" customWidth="1"/>
    <col min="11269" max="11269" width="12.140625" style="2" customWidth="1"/>
    <col min="11270" max="11270" width="14.5703125" style="2" customWidth="1"/>
    <col min="11271" max="11271" width="13.85546875" style="2" customWidth="1"/>
    <col min="11272" max="11273" width="15.42578125" style="2" customWidth="1"/>
    <col min="11274" max="11274" width="14.140625" style="2" customWidth="1"/>
    <col min="11275" max="11275" width="15.140625" style="2" customWidth="1"/>
    <col min="11276" max="11276" width="14.85546875" style="2" customWidth="1"/>
    <col min="11277" max="11277" width="15.5703125" style="2" customWidth="1"/>
    <col min="11278" max="11288" width="15.85546875" style="2" customWidth="1"/>
    <col min="11289" max="11309" width="8.7109375" style="2"/>
    <col min="11310" max="11310" width="11.140625" style="2" customWidth="1"/>
    <col min="11311" max="11322" width="8.7109375" style="2"/>
    <col min="11323" max="11323" width="10.42578125" style="2" bestFit="1" customWidth="1"/>
    <col min="11324" max="11334" width="8.7109375" style="2"/>
    <col min="11335" max="11335" width="46.85546875" style="2" customWidth="1"/>
    <col min="11336" max="11336" width="36" style="2" customWidth="1"/>
    <col min="11337" max="11510" width="8.7109375" style="2"/>
    <col min="11511" max="11511" width="11.85546875" style="2" customWidth="1"/>
    <col min="11512" max="11513" width="23.140625" style="2" customWidth="1"/>
    <col min="11514" max="11514" width="34.85546875" style="2" customWidth="1"/>
    <col min="11515" max="11515" width="27.42578125" style="2" customWidth="1"/>
    <col min="11516" max="11516" width="27.85546875" style="2" customWidth="1"/>
    <col min="11517" max="11519" width="22" style="2" customWidth="1"/>
    <col min="11520" max="11520" width="33.140625" style="2" customWidth="1"/>
    <col min="11521" max="11521" width="15.85546875" style="2" customWidth="1"/>
    <col min="11522" max="11522" width="24.85546875" style="2" customWidth="1"/>
    <col min="11523" max="11523" width="15.85546875" style="2" customWidth="1"/>
    <col min="11524" max="11524" width="15.140625" style="2" customWidth="1"/>
    <col min="11525" max="11525" width="12.140625" style="2" customWidth="1"/>
    <col min="11526" max="11526" width="14.5703125" style="2" customWidth="1"/>
    <col min="11527" max="11527" width="13.85546875" style="2" customWidth="1"/>
    <col min="11528" max="11529" width="15.42578125" style="2" customWidth="1"/>
    <col min="11530" max="11530" width="14.140625" style="2" customWidth="1"/>
    <col min="11531" max="11531" width="15.140625" style="2" customWidth="1"/>
    <col min="11532" max="11532" width="14.85546875" style="2" customWidth="1"/>
    <col min="11533" max="11533" width="15.5703125" style="2" customWidth="1"/>
    <col min="11534" max="11544" width="15.85546875" style="2" customWidth="1"/>
    <col min="11545" max="11565" width="8.7109375" style="2"/>
    <col min="11566" max="11566" width="11.140625" style="2" customWidth="1"/>
    <col min="11567" max="11578" width="8.7109375" style="2"/>
    <col min="11579" max="11579" width="10.42578125" style="2" bestFit="1" customWidth="1"/>
    <col min="11580" max="11590" width="8.7109375" style="2"/>
    <col min="11591" max="11591" width="46.85546875" style="2" customWidth="1"/>
    <col min="11592" max="11592" width="36" style="2" customWidth="1"/>
    <col min="11593" max="11766" width="8.7109375" style="2"/>
    <col min="11767" max="11767" width="11.85546875" style="2" customWidth="1"/>
    <col min="11768" max="11769" width="23.140625" style="2" customWidth="1"/>
    <col min="11770" max="11770" width="34.85546875" style="2" customWidth="1"/>
    <col min="11771" max="11771" width="27.42578125" style="2" customWidth="1"/>
    <col min="11772" max="11772" width="27.85546875" style="2" customWidth="1"/>
    <col min="11773" max="11775" width="22" style="2" customWidth="1"/>
    <col min="11776" max="11776" width="33.140625" style="2" customWidth="1"/>
    <col min="11777" max="11777" width="15.85546875" style="2" customWidth="1"/>
    <col min="11778" max="11778" width="24.85546875" style="2" customWidth="1"/>
    <col min="11779" max="11779" width="15.85546875" style="2" customWidth="1"/>
    <col min="11780" max="11780" width="15.140625" style="2" customWidth="1"/>
    <col min="11781" max="11781" width="12.140625" style="2" customWidth="1"/>
    <col min="11782" max="11782" width="14.5703125" style="2" customWidth="1"/>
    <col min="11783" max="11783" width="13.85546875" style="2" customWidth="1"/>
    <col min="11784" max="11785" width="15.42578125" style="2" customWidth="1"/>
    <col min="11786" max="11786" width="14.140625" style="2" customWidth="1"/>
    <col min="11787" max="11787" width="15.140625" style="2" customWidth="1"/>
    <col min="11788" max="11788" width="14.85546875" style="2" customWidth="1"/>
    <col min="11789" max="11789" width="15.5703125" style="2" customWidth="1"/>
    <col min="11790" max="11800" width="15.85546875" style="2" customWidth="1"/>
    <col min="11801" max="11821" width="8.7109375" style="2"/>
    <col min="11822" max="11822" width="11.140625" style="2" customWidth="1"/>
    <col min="11823" max="11834" width="8.7109375" style="2"/>
    <col min="11835" max="11835" width="10.42578125" style="2" bestFit="1" customWidth="1"/>
    <col min="11836" max="11846" width="8.7109375" style="2"/>
    <col min="11847" max="11847" width="46.85546875" style="2" customWidth="1"/>
    <col min="11848" max="11848" width="36" style="2" customWidth="1"/>
    <col min="11849" max="12022" width="8.7109375" style="2"/>
    <col min="12023" max="12023" width="11.85546875" style="2" customWidth="1"/>
    <col min="12024" max="12025" width="23.140625" style="2" customWidth="1"/>
    <col min="12026" max="12026" width="34.85546875" style="2" customWidth="1"/>
    <col min="12027" max="12027" width="27.42578125" style="2" customWidth="1"/>
    <col min="12028" max="12028" width="27.85546875" style="2" customWidth="1"/>
    <col min="12029" max="12031" width="22" style="2" customWidth="1"/>
    <col min="12032" max="12032" width="33.140625" style="2" customWidth="1"/>
    <col min="12033" max="12033" width="15.85546875" style="2" customWidth="1"/>
    <col min="12034" max="12034" width="24.85546875" style="2" customWidth="1"/>
    <col min="12035" max="12035" width="15.85546875" style="2" customWidth="1"/>
    <col min="12036" max="12036" width="15.140625" style="2" customWidth="1"/>
    <col min="12037" max="12037" width="12.140625" style="2" customWidth="1"/>
    <col min="12038" max="12038" width="14.5703125" style="2" customWidth="1"/>
    <col min="12039" max="12039" width="13.85546875" style="2" customWidth="1"/>
    <col min="12040" max="12041" width="15.42578125" style="2" customWidth="1"/>
    <col min="12042" max="12042" width="14.140625" style="2" customWidth="1"/>
    <col min="12043" max="12043" width="15.140625" style="2" customWidth="1"/>
    <col min="12044" max="12044" width="14.85546875" style="2" customWidth="1"/>
    <col min="12045" max="12045" width="15.5703125" style="2" customWidth="1"/>
    <col min="12046" max="12056" width="15.85546875" style="2" customWidth="1"/>
    <col min="12057" max="12077" width="8.7109375" style="2"/>
    <col min="12078" max="12078" width="11.140625" style="2" customWidth="1"/>
    <col min="12079" max="12090" width="8.7109375" style="2"/>
    <col min="12091" max="12091" width="10.42578125" style="2" bestFit="1" customWidth="1"/>
    <col min="12092" max="12102" width="8.7109375" style="2"/>
    <col min="12103" max="12103" width="46.85546875" style="2" customWidth="1"/>
    <col min="12104" max="12104" width="36" style="2" customWidth="1"/>
    <col min="12105" max="12278" width="8.7109375" style="2"/>
    <col min="12279" max="12279" width="11.85546875" style="2" customWidth="1"/>
    <col min="12280" max="12281" width="23.140625" style="2" customWidth="1"/>
    <col min="12282" max="12282" width="34.85546875" style="2" customWidth="1"/>
    <col min="12283" max="12283" width="27.42578125" style="2" customWidth="1"/>
    <col min="12284" max="12284" width="27.85546875" style="2" customWidth="1"/>
    <col min="12285" max="12287" width="22" style="2" customWidth="1"/>
    <col min="12288" max="12288" width="33.140625" style="2" customWidth="1"/>
    <col min="12289" max="12289" width="15.85546875" style="2" customWidth="1"/>
    <col min="12290" max="12290" width="24.85546875" style="2" customWidth="1"/>
    <col min="12291" max="12291" width="15.85546875" style="2" customWidth="1"/>
    <col min="12292" max="12292" width="15.140625" style="2" customWidth="1"/>
    <col min="12293" max="12293" width="12.140625" style="2" customWidth="1"/>
    <col min="12294" max="12294" width="14.5703125" style="2" customWidth="1"/>
    <col min="12295" max="12295" width="13.85546875" style="2" customWidth="1"/>
    <col min="12296" max="12297" width="15.42578125" style="2" customWidth="1"/>
    <col min="12298" max="12298" width="14.140625" style="2" customWidth="1"/>
    <col min="12299" max="12299" width="15.140625" style="2" customWidth="1"/>
    <col min="12300" max="12300" width="14.85546875" style="2" customWidth="1"/>
    <col min="12301" max="12301" width="15.5703125" style="2" customWidth="1"/>
    <col min="12302" max="12312" width="15.85546875" style="2" customWidth="1"/>
    <col min="12313" max="12333" width="8.7109375" style="2"/>
    <col min="12334" max="12334" width="11.140625" style="2" customWidth="1"/>
    <col min="12335" max="12346" width="8.7109375" style="2"/>
    <col min="12347" max="12347" width="10.42578125" style="2" bestFit="1" customWidth="1"/>
    <col min="12348" max="12358" width="8.7109375" style="2"/>
    <col min="12359" max="12359" width="46.85546875" style="2" customWidth="1"/>
    <col min="12360" max="12360" width="36" style="2" customWidth="1"/>
    <col min="12361" max="12534" width="8.7109375" style="2"/>
    <col min="12535" max="12535" width="11.85546875" style="2" customWidth="1"/>
    <col min="12536" max="12537" width="23.140625" style="2" customWidth="1"/>
    <col min="12538" max="12538" width="34.85546875" style="2" customWidth="1"/>
    <col min="12539" max="12539" width="27.42578125" style="2" customWidth="1"/>
    <col min="12540" max="12540" width="27.85546875" style="2" customWidth="1"/>
    <col min="12541" max="12543" width="22" style="2" customWidth="1"/>
    <col min="12544" max="12544" width="33.140625" style="2" customWidth="1"/>
    <col min="12545" max="12545" width="15.85546875" style="2" customWidth="1"/>
    <col min="12546" max="12546" width="24.85546875" style="2" customWidth="1"/>
    <col min="12547" max="12547" width="15.85546875" style="2" customWidth="1"/>
    <col min="12548" max="12548" width="15.140625" style="2" customWidth="1"/>
    <col min="12549" max="12549" width="12.140625" style="2" customWidth="1"/>
    <col min="12550" max="12550" width="14.5703125" style="2" customWidth="1"/>
    <col min="12551" max="12551" width="13.85546875" style="2" customWidth="1"/>
    <col min="12552" max="12553" width="15.42578125" style="2" customWidth="1"/>
    <col min="12554" max="12554" width="14.140625" style="2" customWidth="1"/>
    <col min="12555" max="12555" width="15.140625" style="2" customWidth="1"/>
    <col min="12556" max="12556" width="14.85546875" style="2" customWidth="1"/>
    <col min="12557" max="12557" width="15.5703125" style="2" customWidth="1"/>
    <col min="12558" max="12568" width="15.85546875" style="2" customWidth="1"/>
    <col min="12569" max="12589" width="8.7109375" style="2"/>
    <col min="12590" max="12590" width="11.140625" style="2" customWidth="1"/>
    <col min="12591" max="12602" width="8.7109375" style="2"/>
    <col min="12603" max="12603" width="10.42578125" style="2" bestFit="1" customWidth="1"/>
    <col min="12604" max="12614" width="8.7109375" style="2"/>
    <col min="12615" max="12615" width="46.85546875" style="2" customWidth="1"/>
    <col min="12616" max="12616" width="36" style="2" customWidth="1"/>
    <col min="12617" max="12790" width="8.7109375" style="2"/>
    <col min="12791" max="12791" width="11.85546875" style="2" customWidth="1"/>
    <col min="12792" max="12793" width="23.140625" style="2" customWidth="1"/>
    <col min="12794" max="12794" width="34.85546875" style="2" customWidth="1"/>
    <col min="12795" max="12795" width="27.42578125" style="2" customWidth="1"/>
    <col min="12796" max="12796" width="27.85546875" style="2" customWidth="1"/>
    <col min="12797" max="12799" width="22" style="2" customWidth="1"/>
    <col min="12800" max="12800" width="33.140625" style="2" customWidth="1"/>
    <col min="12801" max="12801" width="15.85546875" style="2" customWidth="1"/>
    <col min="12802" max="12802" width="24.85546875" style="2" customWidth="1"/>
    <col min="12803" max="12803" width="15.85546875" style="2" customWidth="1"/>
    <col min="12804" max="12804" width="15.140625" style="2" customWidth="1"/>
    <col min="12805" max="12805" width="12.140625" style="2" customWidth="1"/>
    <col min="12806" max="12806" width="14.5703125" style="2" customWidth="1"/>
    <col min="12807" max="12807" width="13.85546875" style="2" customWidth="1"/>
    <col min="12808" max="12809" width="15.42578125" style="2" customWidth="1"/>
    <col min="12810" max="12810" width="14.140625" style="2" customWidth="1"/>
    <col min="12811" max="12811" width="15.140625" style="2" customWidth="1"/>
    <col min="12812" max="12812" width="14.85546875" style="2" customWidth="1"/>
    <col min="12813" max="12813" width="15.5703125" style="2" customWidth="1"/>
    <col min="12814" max="12824" width="15.85546875" style="2" customWidth="1"/>
    <col min="12825" max="12845" width="8.7109375" style="2"/>
    <col min="12846" max="12846" width="11.140625" style="2" customWidth="1"/>
    <col min="12847" max="12858" width="8.7109375" style="2"/>
    <col min="12859" max="12859" width="10.42578125" style="2" bestFit="1" customWidth="1"/>
    <col min="12860" max="12870" width="8.7109375" style="2"/>
    <col min="12871" max="12871" width="46.85546875" style="2" customWidth="1"/>
    <col min="12872" max="12872" width="36" style="2" customWidth="1"/>
    <col min="12873" max="13046" width="8.7109375" style="2"/>
    <col min="13047" max="13047" width="11.85546875" style="2" customWidth="1"/>
    <col min="13048" max="13049" width="23.140625" style="2" customWidth="1"/>
    <col min="13050" max="13050" width="34.85546875" style="2" customWidth="1"/>
    <col min="13051" max="13051" width="27.42578125" style="2" customWidth="1"/>
    <col min="13052" max="13052" width="27.85546875" style="2" customWidth="1"/>
    <col min="13053" max="13055" width="22" style="2" customWidth="1"/>
    <col min="13056" max="13056" width="33.140625" style="2" customWidth="1"/>
    <col min="13057" max="13057" width="15.85546875" style="2" customWidth="1"/>
    <col min="13058" max="13058" width="24.85546875" style="2" customWidth="1"/>
    <col min="13059" max="13059" width="15.85546875" style="2" customWidth="1"/>
    <col min="13060" max="13060" width="15.140625" style="2" customWidth="1"/>
    <col min="13061" max="13061" width="12.140625" style="2" customWidth="1"/>
    <col min="13062" max="13062" width="14.5703125" style="2" customWidth="1"/>
    <col min="13063" max="13063" width="13.85546875" style="2" customWidth="1"/>
    <col min="13064" max="13065" width="15.42578125" style="2" customWidth="1"/>
    <col min="13066" max="13066" width="14.140625" style="2" customWidth="1"/>
    <col min="13067" max="13067" width="15.140625" style="2" customWidth="1"/>
    <col min="13068" max="13068" width="14.85546875" style="2" customWidth="1"/>
    <col min="13069" max="13069" width="15.5703125" style="2" customWidth="1"/>
    <col min="13070" max="13080" width="15.85546875" style="2" customWidth="1"/>
    <col min="13081" max="13101" width="8.7109375" style="2"/>
    <col min="13102" max="13102" width="11.140625" style="2" customWidth="1"/>
    <col min="13103" max="13114" width="8.7109375" style="2"/>
    <col min="13115" max="13115" width="10.42578125" style="2" bestFit="1" customWidth="1"/>
    <col min="13116" max="13126" width="8.7109375" style="2"/>
    <col min="13127" max="13127" width="46.85546875" style="2" customWidth="1"/>
    <col min="13128" max="13128" width="36" style="2" customWidth="1"/>
    <col min="13129" max="13302" width="8.7109375" style="2"/>
    <col min="13303" max="13303" width="11.85546875" style="2" customWidth="1"/>
    <col min="13304" max="13305" width="23.140625" style="2" customWidth="1"/>
    <col min="13306" max="13306" width="34.85546875" style="2" customWidth="1"/>
    <col min="13307" max="13307" width="27.42578125" style="2" customWidth="1"/>
    <col min="13308" max="13308" width="27.85546875" style="2" customWidth="1"/>
    <col min="13309" max="13311" width="22" style="2" customWidth="1"/>
    <col min="13312" max="13312" width="33.140625" style="2" customWidth="1"/>
    <col min="13313" max="13313" width="15.85546875" style="2" customWidth="1"/>
    <col min="13314" max="13314" width="24.85546875" style="2" customWidth="1"/>
    <col min="13315" max="13315" width="15.85546875" style="2" customWidth="1"/>
    <col min="13316" max="13316" width="15.140625" style="2" customWidth="1"/>
    <col min="13317" max="13317" width="12.140625" style="2" customWidth="1"/>
    <col min="13318" max="13318" width="14.5703125" style="2" customWidth="1"/>
    <col min="13319" max="13319" width="13.85546875" style="2" customWidth="1"/>
    <col min="13320" max="13321" width="15.42578125" style="2" customWidth="1"/>
    <col min="13322" max="13322" width="14.140625" style="2" customWidth="1"/>
    <col min="13323" max="13323" width="15.140625" style="2" customWidth="1"/>
    <col min="13324" max="13324" width="14.85546875" style="2" customWidth="1"/>
    <col min="13325" max="13325" width="15.5703125" style="2" customWidth="1"/>
    <col min="13326" max="13336" width="15.85546875" style="2" customWidth="1"/>
    <col min="13337" max="13357" width="8.7109375" style="2"/>
    <col min="13358" max="13358" width="11.140625" style="2" customWidth="1"/>
    <col min="13359" max="13370" width="8.7109375" style="2"/>
    <col min="13371" max="13371" width="10.42578125" style="2" bestFit="1" customWidth="1"/>
    <col min="13372" max="13382" width="8.7109375" style="2"/>
    <col min="13383" max="13383" width="46.85546875" style="2" customWidth="1"/>
    <col min="13384" max="13384" width="36" style="2" customWidth="1"/>
    <col min="13385" max="13558" width="8.7109375" style="2"/>
    <col min="13559" max="13559" width="11.85546875" style="2" customWidth="1"/>
    <col min="13560" max="13561" width="23.140625" style="2" customWidth="1"/>
    <col min="13562" max="13562" width="34.85546875" style="2" customWidth="1"/>
    <col min="13563" max="13563" width="27.42578125" style="2" customWidth="1"/>
    <col min="13564" max="13564" width="27.85546875" style="2" customWidth="1"/>
    <col min="13565" max="13567" width="22" style="2" customWidth="1"/>
    <col min="13568" max="13568" width="33.140625" style="2" customWidth="1"/>
    <col min="13569" max="13569" width="15.85546875" style="2" customWidth="1"/>
    <col min="13570" max="13570" width="24.85546875" style="2" customWidth="1"/>
    <col min="13571" max="13571" width="15.85546875" style="2" customWidth="1"/>
    <col min="13572" max="13572" width="15.140625" style="2" customWidth="1"/>
    <col min="13573" max="13573" width="12.140625" style="2" customWidth="1"/>
    <col min="13574" max="13574" width="14.5703125" style="2" customWidth="1"/>
    <col min="13575" max="13575" width="13.85546875" style="2" customWidth="1"/>
    <col min="13576" max="13577" width="15.42578125" style="2" customWidth="1"/>
    <col min="13578" max="13578" width="14.140625" style="2" customWidth="1"/>
    <col min="13579" max="13579" width="15.140625" style="2" customWidth="1"/>
    <col min="13580" max="13580" width="14.85546875" style="2" customWidth="1"/>
    <col min="13581" max="13581" width="15.5703125" style="2" customWidth="1"/>
    <col min="13582" max="13592" width="15.85546875" style="2" customWidth="1"/>
    <col min="13593" max="13613" width="8.7109375" style="2"/>
    <col min="13614" max="13614" width="11.140625" style="2" customWidth="1"/>
    <col min="13615" max="13626" width="8.7109375" style="2"/>
    <col min="13627" max="13627" width="10.42578125" style="2" bestFit="1" customWidth="1"/>
    <col min="13628" max="13638" width="8.7109375" style="2"/>
    <col min="13639" max="13639" width="46.85546875" style="2" customWidth="1"/>
    <col min="13640" max="13640" width="36" style="2" customWidth="1"/>
    <col min="13641" max="13814" width="8.7109375" style="2"/>
    <col min="13815" max="13815" width="11.85546875" style="2" customWidth="1"/>
    <col min="13816" max="13817" width="23.140625" style="2" customWidth="1"/>
    <col min="13818" max="13818" width="34.85546875" style="2" customWidth="1"/>
    <col min="13819" max="13819" width="27.42578125" style="2" customWidth="1"/>
    <col min="13820" max="13820" width="27.85546875" style="2" customWidth="1"/>
    <col min="13821" max="13823" width="22" style="2" customWidth="1"/>
    <col min="13824" max="13824" width="33.140625" style="2" customWidth="1"/>
    <col min="13825" max="13825" width="15.85546875" style="2" customWidth="1"/>
    <col min="13826" max="13826" width="24.85546875" style="2" customWidth="1"/>
    <col min="13827" max="13827" width="15.85546875" style="2" customWidth="1"/>
    <col min="13828" max="13828" width="15.140625" style="2" customWidth="1"/>
    <col min="13829" max="13829" width="12.140625" style="2" customWidth="1"/>
    <col min="13830" max="13830" width="14.5703125" style="2" customWidth="1"/>
    <col min="13831" max="13831" width="13.85546875" style="2" customWidth="1"/>
    <col min="13832" max="13833" width="15.42578125" style="2" customWidth="1"/>
    <col min="13834" max="13834" width="14.140625" style="2" customWidth="1"/>
    <col min="13835" max="13835" width="15.140625" style="2" customWidth="1"/>
    <col min="13836" max="13836" width="14.85546875" style="2" customWidth="1"/>
    <col min="13837" max="13837" width="15.5703125" style="2" customWidth="1"/>
    <col min="13838" max="13848" width="15.85546875" style="2" customWidth="1"/>
    <col min="13849" max="13869" width="8.7109375" style="2"/>
    <col min="13870" max="13870" width="11.140625" style="2" customWidth="1"/>
    <col min="13871" max="13882" width="8.7109375" style="2"/>
    <col min="13883" max="13883" width="10.42578125" style="2" bestFit="1" customWidth="1"/>
    <col min="13884" max="13894" width="8.7109375" style="2"/>
    <col min="13895" max="13895" width="46.85546875" style="2" customWidth="1"/>
    <col min="13896" max="13896" width="36" style="2" customWidth="1"/>
    <col min="13897" max="14070" width="8.7109375" style="2"/>
    <col min="14071" max="14071" width="11.85546875" style="2" customWidth="1"/>
    <col min="14072" max="14073" width="23.140625" style="2" customWidth="1"/>
    <col min="14074" max="14074" width="34.85546875" style="2" customWidth="1"/>
    <col min="14075" max="14075" width="27.42578125" style="2" customWidth="1"/>
    <col min="14076" max="14076" width="27.85546875" style="2" customWidth="1"/>
    <col min="14077" max="14079" width="22" style="2" customWidth="1"/>
    <col min="14080" max="14080" width="33.140625" style="2" customWidth="1"/>
    <col min="14081" max="14081" width="15.85546875" style="2" customWidth="1"/>
    <col min="14082" max="14082" width="24.85546875" style="2" customWidth="1"/>
    <col min="14083" max="14083" width="15.85546875" style="2" customWidth="1"/>
    <col min="14084" max="14084" width="15.140625" style="2" customWidth="1"/>
    <col min="14085" max="14085" width="12.140625" style="2" customWidth="1"/>
    <col min="14086" max="14086" width="14.5703125" style="2" customWidth="1"/>
    <col min="14087" max="14087" width="13.85546875" style="2" customWidth="1"/>
    <col min="14088" max="14089" width="15.42578125" style="2" customWidth="1"/>
    <col min="14090" max="14090" width="14.140625" style="2" customWidth="1"/>
    <col min="14091" max="14091" width="15.140625" style="2" customWidth="1"/>
    <col min="14092" max="14092" width="14.85546875" style="2" customWidth="1"/>
    <col min="14093" max="14093" width="15.5703125" style="2" customWidth="1"/>
    <col min="14094" max="14104" width="15.85546875" style="2" customWidth="1"/>
    <col min="14105" max="14125" width="8.7109375" style="2"/>
    <col min="14126" max="14126" width="11.140625" style="2" customWidth="1"/>
    <col min="14127" max="14138" width="8.7109375" style="2"/>
    <col min="14139" max="14139" width="10.42578125" style="2" bestFit="1" customWidth="1"/>
    <col min="14140" max="14150" width="8.7109375" style="2"/>
    <col min="14151" max="14151" width="46.85546875" style="2" customWidth="1"/>
    <col min="14152" max="14152" width="36" style="2" customWidth="1"/>
    <col min="14153" max="14326" width="8.7109375" style="2"/>
    <col min="14327" max="14327" width="11.85546875" style="2" customWidth="1"/>
    <col min="14328" max="14329" width="23.140625" style="2" customWidth="1"/>
    <col min="14330" max="14330" width="34.85546875" style="2" customWidth="1"/>
    <col min="14331" max="14331" width="27.42578125" style="2" customWidth="1"/>
    <col min="14332" max="14332" width="27.85546875" style="2" customWidth="1"/>
    <col min="14333" max="14335" width="22" style="2" customWidth="1"/>
    <col min="14336" max="14336" width="33.140625" style="2" customWidth="1"/>
    <col min="14337" max="14337" width="15.85546875" style="2" customWidth="1"/>
    <col min="14338" max="14338" width="24.85546875" style="2" customWidth="1"/>
    <col min="14339" max="14339" width="15.85546875" style="2" customWidth="1"/>
    <col min="14340" max="14340" width="15.140625" style="2" customWidth="1"/>
    <col min="14341" max="14341" width="12.140625" style="2" customWidth="1"/>
    <col min="14342" max="14342" width="14.5703125" style="2" customWidth="1"/>
    <col min="14343" max="14343" width="13.85546875" style="2" customWidth="1"/>
    <col min="14344" max="14345" width="15.42578125" style="2" customWidth="1"/>
    <col min="14346" max="14346" width="14.140625" style="2" customWidth="1"/>
    <col min="14347" max="14347" width="15.140625" style="2" customWidth="1"/>
    <col min="14348" max="14348" width="14.85546875" style="2" customWidth="1"/>
    <col min="14349" max="14349" width="15.5703125" style="2" customWidth="1"/>
    <col min="14350" max="14360" width="15.85546875" style="2" customWidth="1"/>
    <col min="14361" max="14381" width="8.7109375" style="2"/>
    <col min="14382" max="14382" width="11.140625" style="2" customWidth="1"/>
    <col min="14383" max="14394" width="8.7109375" style="2"/>
    <col min="14395" max="14395" width="10.42578125" style="2" bestFit="1" customWidth="1"/>
    <col min="14396" max="14406" width="8.7109375" style="2"/>
    <col min="14407" max="14407" width="46.85546875" style="2" customWidth="1"/>
    <col min="14408" max="14408" width="36" style="2" customWidth="1"/>
    <col min="14409" max="14582" width="8.7109375" style="2"/>
    <col min="14583" max="14583" width="11.85546875" style="2" customWidth="1"/>
    <col min="14584" max="14585" width="23.140625" style="2" customWidth="1"/>
    <col min="14586" max="14586" width="34.85546875" style="2" customWidth="1"/>
    <col min="14587" max="14587" width="27.42578125" style="2" customWidth="1"/>
    <col min="14588" max="14588" width="27.85546875" style="2" customWidth="1"/>
    <col min="14589" max="14591" width="22" style="2" customWidth="1"/>
    <col min="14592" max="14592" width="33.140625" style="2" customWidth="1"/>
    <col min="14593" max="14593" width="15.85546875" style="2" customWidth="1"/>
    <col min="14594" max="14594" width="24.85546875" style="2" customWidth="1"/>
    <col min="14595" max="14595" width="15.85546875" style="2" customWidth="1"/>
    <col min="14596" max="14596" width="15.140625" style="2" customWidth="1"/>
    <col min="14597" max="14597" width="12.140625" style="2" customWidth="1"/>
    <col min="14598" max="14598" width="14.5703125" style="2" customWidth="1"/>
    <col min="14599" max="14599" width="13.85546875" style="2" customWidth="1"/>
    <col min="14600" max="14601" width="15.42578125" style="2" customWidth="1"/>
    <col min="14602" max="14602" width="14.140625" style="2" customWidth="1"/>
    <col min="14603" max="14603" width="15.140625" style="2" customWidth="1"/>
    <col min="14604" max="14604" width="14.85546875" style="2" customWidth="1"/>
    <col min="14605" max="14605" width="15.5703125" style="2" customWidth="1"/>
    <col min="14606" max="14616" width="15.85546875" style="2" customWidth="1"/>
    <col min="14617" max="14637" width="8.7109375" style="2"/>
    <col min="14638" max="14638" width="11.140625" style="2" customWidth="1"/>
    <col min="14639" max="14650" width="8.7109375" style="2"/>
    <col min="14651" max="14651" width="10.42578125" style="2" bestFit="1" customWidth="1"/>
    <col min="14652" max="14662" width="8.7109375" style="2"/>
    <col min="14663" max="14663" width="46.85546875" style="2" customWidth="1"/>
    <col min="14664" max="14664" width="36" style="2" customWidth="1"/>
    <col min="14665" max="14838" width="8.7109375" style="2"/>
    <col min="14839" max="14839" width="11.85546875" style="2" customWidth="1"/>
    <col min="14840" max="14841" width="23.140625" style="2" customWidth="1"/>
    <col min="14842" max="14842" width="34.85546875" style="2" customWidth="1"/>
    <col min="14843" max="14843" width="27.42578125" style="2" customWidth="1"/>
    <col min="14844" max="14844" width="27.85546875" style="2" customWidth="1"/>
    <col min="14845" max="14847" width="22" style="2" customWidth="1"/>
    <col min="14848" max="14848" width="33.140625" style="2" customWidth="1"/>
    <col min="14849" max="14849" width="15.85546875" style="2" customWidth="1"/>
    <col min="14850" max="14850" width="24.85546875" style="2" customWidth="1"/>
    <col min="14851" max="14851" width="15.85546875" style="2" customWidth="1"/>
    <col min="14852" max="14852" width="15.140625" style="2" customWidth="1"/>
    <col min="14853" max="14853" width="12.140625" style="2" customWidth="1"/>
    <col min="14854" max="14854" width="14.5703125" style="2" customWidth="1"/>
    <col min="14855" max="14855" width="13.85546875" style="2" customWidth="1"/>
    <col min="14856" max="14857" width="15.42578125" style="2" customWidth="1"/>
    <col min="14858" max="14858" width="14.140625" style="2" customWidth="1"/>
    <col min="14859" max="14859" width="15.140625" style="2" customWidth="1"/>
    <col min="14860" max="14860" width="14.85546875" style="2" customWidth="1"/>
    <col min="14861" max="14861" width="15.5703125" style="2" customWidth="1"/>
    <col min="14862" max="14872" width="15.85546875" style="2" customWidth="1"/>
    <col min="14873" max="14893" width="8.7109375" style="2"/>
    <col min="14894" max="14894" width="11.140625" style="2" customWidth="1"/>
    <col min="14895" max="14906" width="8.7109375" style="2"/>
    <col min="14907" max="14907" width="10.42578125" style="2" bestFit="1" customWidth="1"/>
    <col min="14908" max="14918" width="8.7109375" style="2"/>
    <col min="14919" max="14919" width="46.85546875" style="2" customWidth="1"/>
    <col min="14920" max="14920" width="36" style="2" customWidth="1"/>
    <col min="14921" max="15094" width="8.7109375" style="2"/>
    <col min="15095" max="15095" width="11.85546875" style="2" customWidth="1"/>
    <col min="15096" max="15097" width="23.140625" style="2" customWidth="1"/>
    <col min="15098" max="15098" width="34.85546875" style="2" customWidth="1"/>
    <col min="15099" max="15099" width="27.42578125" style="2" customWidth="1"/>
    <col min="15100" max="15100" width="27.85546875" style="2" customWidth="1"/>
    <col min="15101" max="15103" width="22" style="2" customWidth="1"/>
    <col min="15104" max="15104" width="33.140625" style="2" customWidth="1"/>
    <col min="15105" max="15105" width="15.85546875" style="2" customWidth="1"/>
    <col min="15106" max="15106" width="24.85546875" style="2" customWidth="1"/>
    <col min="15107" max="15107" width="15.85546875" style="2" customWidth="1"/>
    <col min="15108" max="15108" width="15.140625" style="2" customWidth="1"/>
    <col min="15109" max="15109" width="12.140625" style="2" customWidth="1"/>
    <col min="15110" max="15110" width="14.5703125" style="2" customWidth="1"/>
    <col min="15111" max="15111" width="13.85546875" style="2" customWidth="1"/>
    <col min="15112" max="15113" width="15.42578125" style="2" customWidth="1"/>
    <col min="15114" max="15114" width="14.140625" style="2" customWidth="1"/>
    <col min="15115" max="15115" width="15.140625" style="2" customWidth="1"/>
    <col min="15116" max="15116" width="14.85546875" style="2" customWidth="1"/>
    <col min="15117" max="15117" width="15.5703125" style="2" customWidth="1"/>
    <col min="15118" max="15128" width="15.85546875" style="2" customWidth="1"/>
    <col min="15129" max="15149" width="8.7109375" style="2"/>
    <col min="15150" max="15150" width="11.140625" style="2" customWidth="1"/>
    <col min="15151" max="15162" width="8.7109375" style="2"/>
    <col min="15163" max="15163" width="10.42578125" style="2" bestFit="1" customWidth="1"/>
    <col min="15164" max="15174" width="8.7109375" style="2"/>
    <col min="15175" max="15175" width="46.85546875" style="2" customWidth="1"/>
    <col min="15176" max="15176" width="36" style="2" customWidth="1"/>
    <col min="15177" max="15350" width="8.7109375" style="2"/>
    <col min="15351" max="15351" width="11.85546875" style="2" customWidth="1"/>
    <col min="15352" max="15353" width="23.140625" style="2" customWidth="1"/>
    <col min="15354" max="15354" width="34.85546875" style="2" customWidth="1"/>
    <col min="15355" max="15355" width="27.42578125" style="2" customWidth="1"/>
    <col min="15356" max="15356" width="27.85546875" style="2" customWidth="1"/>
    <col min="15357" max="15359" width="22" style="2" customWidth="1"/>
    <col min="15360" max="15360" width="33.140625" style="2" customWidth="1"/>
    <col min="15361" max="15361" width="15.85546875" style="2" customWidth="1"/>
    <col min="15362" max="15362" width="24.85546875" style="2" customWidth="1"/>
    <col min="15363" max="15363" width="15.85546875" style="2" customWidth="1"/>
    <col min="15364" max="15364" width="15.140625" style="2" customWidth="1"/>
    <col min="15365" max="15365" width="12.140625" style="2" customWidth="1"/>
    <col min="15366" max="15366" width="14.5703125" style="2" customWidth="1"/>
    <col min="15367" max="15367" width="13.85546875" style="2" customWidth="1"/>
    <col min="15368" max="15369" width="15.42578125" style="2" customWidth="1"/>
    <col min="15370" max="15370" width="14.140625" style="2" customWidth="1"/>
    <col min="15371" max="15371" width="15.140625" style="2" customWidth="1"/>
    <col min="15372" max="15372" width="14.85546875" style="2" customWidth="1"/>
    <col min="15373" max="15373" width="15.5703125" style="2" customWidth="1"/>
    <col min="15374" max="15384" width="15.85546875" style="2" customWidth="1"/>
    <col min="15385" max="15405" width="8.7109375" style="2"/>
    <col min="15406" max="15406" width="11.140625" style="2" customWidth="1"/>
    <col min="15407" max="15418" width="8.7109375" style="2"/>
    <col min="15419" max="15419" width="10.42578125" style="2" bestFit="1" customWidth="1"/>
    <col min="15420" max="15430" width="8.7109375" style="2"/>
    <col min="15431" max="15431" width="46.85546875" style="2" customWidth="1"/>
    <col min="15432" max="15432" width="36" style="2" customWidth="1"/>
    <col min="15433" max="15606" width="8.7109375" style="2"/>
    <col min="15607" max="15607" width="11.85546875" style="2" customWidth="1"/>
    <col min="15608" max="15609" width="23.140625" style="2" customWidth="1"/>
    <col min="15610" max="15610" width="34.85546875" style="2" customWidth="1"/>
    <col min="15611" max="15611" width="27.42578125" style="2" customWidth="1"/>
    <col min="15612" max="15612" width="27.85546875" style="2" customWidth="1"/>
    <col min="15613" max="15615" width="22" style="2" customWidth="1"/>
    <col min="15616" max="15616" width="33.140625" style="2" customWidth="1"/>
    <col min="15617" max="15617" width="15.85546875" style="2" customWidth="1"/>
    <col min="15618" max="15618" width="24.85546875" style="2" customWidth="1"/>
    <col min="15619" max="15619" width="15.85546875" style="2" customWidth="1"/>
    <col min="15620" max="15620" width="15.140625" style="2" customWidth="1"/>
    <col min="15621" max="15621" width="12.140625" style="2" customWidth="1"/>
    <col min="15622" max="15622" width="14.5703125" style="2" customWidth="1"/>
    <col min="15623" max="15623" width="13.85546875" style="2" customWidth="1"/>
    <col min="15624" max="15625" width="15.42578125" style="2" customWidth="1"/>
    <col min="15626" max="15626" width="14.140625" style="2" customWidth="1"/>
    <col min="15627" max="15627" width="15.140625" style="2" customWidth="1"/>
    <col min="15628" max="15628" width="14.85546875" style="2" customWidth="1"/>
    <col min="15629" max="15629" width="15.5703125" style="2" customWidth="1"/>
    <col min="15630" max="15640" width="15.85546875" style="2" customWidth="1"/>
    <col min="15641" max="15661" width="8.7109375" style="2"/>
    <col min="15662" max="15662" width="11.140625" style="2" customWidth="1"/>
    <col min="15663" max="15674" width="8.7109375" style="2"/>
    <col min="15675" max="15675" width="10.42578125" style="2" bestFit="1" customWidth="1"/>
    <col min="15676" max="15686" width="8.7109375" style="2"/>
    <col min="15687" max="15687" width="46.85546875" style="2" customWidth="1"/>
    <col min="15688" max="15688" width="36" style="2" customWidth="1"/>
    <col min="15689" max="15862" width="8.7109375" style="2"/>
    <col min="15863" max="15863" width="11.85546875" style="2" customWidth="1"/>
    <col min="15864" max="15865" width="23.140625" style="2" customWidth="1"/>
    <col min="15866" max="15866" width="34.85546875" style="2" customWidth="1"/>
    <col min="15867" max="15867" width="27.42578125" style="2" customWidth="1"/>
    <col min="15868" max="15868" width="27.85546875" style="2" customWidth="1"/>
    <col min="15869" max="15871" width="22" style="2" customWidth="1"/>
    <col min="15872" max="15872" width="33.140625" style="2" customWidth="1"/>
    <col min="15873" max="15873" width="15.85546875" style="2" customWidth="1"/>
    <col min="15874" max="15874" width="24.85546875" style="2" customWidth="1"/>
    <col min="15875" max="15875" width="15.85546875" style="2" customWidth="1"/>
    <col min="15876" max="15876" width="15.140625" style="2" customWidth="1"/>
    <col min="15877" max="15877" width="12.140625" style="2" customWidth="1"/>
    <col min="15878" max="15878" width="14.5703125" style="2" customWidth="1"/>
    <col min="15879" max="15879" width="13.85546875" style="2" customWidth="1"/>
    <col min="15880" max="15881" width="15.42578125" style="2" customWidth="1"/>
    <col min="15882" max="15882" width="14.140625" style="2" customWidth="1"/>
    <col min="15883" max="15883" width="15.140625" style="2" customWidth="1"/>
    <col min="15884" max="15884" width="14.85546875" style="2" customWidth="1"/>
    <col min="15885" max="15885" width="15.5703125" style="2" customWidth="1"/>
    <col min="15886" max="15896" width="15.85546875" style="2" customWidth="1"/>
    <col min="15897" max="15917" width="8.7109375" style="2"/>
    <col min="15918" max="15918" width="11.140625" style="2" customWidth="1"/>
    <col min="15919" max="15930" width="8.7109375" style="2"/>
    <col min="15931" max="15931" width="10.42578125" style="2" bestFit="1" customWidth="1"/>
    <col min="15932" max="15942" width="8.7109375" style="2"/>
    <col min="15943" max="15943" width="46.85546875" style="2" customWidth="1"/>
    <col min="15944" max="15944" width="36" style="2" customWidth="1"/>
    <col min="15945" max="16118" width="8.7109375" style="2"/>
    <col min="16119" max="16119" width="11.85546875" style="2" customWidth="1"/>
    <col min="16120" max="16121" width="23.140625" style="2" customWidth="1"/>
    <col min="16122" max="16122" width="34.85546875" style="2" customWidth="1"/>
    <col min="16123" max="16123" width="27.42578125" style="2" customWidth="1"/>
    <col min="16124" max="16124" width="27.85546875" style="2" customWidth="1"/>
    <col min="16125" max="16127" width="22" style="2" customWidth="1"/>
    <col min="16128" max="16128" width="33.140625" style="2" customWidth="1"/>
    <col min="16129" max="16129" width="15.85546875" style="2" customWidth="1"/>
    <col min="16130" max="16130" width="24.85546875" style="2" customWidth="1"/>
    <col min="16131" max="16131" width="15.85546875" style="2" customWidth="1"/>
    <col min="16132" max="16132" width="15.140625" style="2" customWidth="1"/>
    <col min="16133" max="16133" width="12.140625" style="2" customWidth="1"/>
    <col min="16134" max="16134" width="14.5703125" style="2" customWidth="1"/>
    <col min="16135" max="16135" width="13.85546875" style="2" customWidth="1"/>
    <col min="16136" max="16137" width="15.42578125" style="2" customWidth="1"/>
    <col min="16138" max="16138" width="14.140625" style="2" customWidth="1"/>
    <col min="16139" max="16139" width="15.140625" style="2" customWidth="1"/>
    <col min="16140" max="16140" width="14.85546875" style="2" customWidth="1"/>
    <col min="16141" max="16141" width="15.5703125" style="2" customWidth="1"/>
    <col min="16142" max="16152" width="15.85546875" style="2" customWidth="1"/>
    <col min="16153" max="16173" width="8.7109375" style="2"/>
    <col min="16174" max="16174" width="11.140625" style="2" customWidth="1"/>
    <col min="16175" max="16186" width="8.7109375" style="2"/>
    <col min="16187" max="16187" width="10.42578125" style="2" bestFit="1" customWidth="1"/>
    <col min="16188" max="16198" width="8.7109375" style="2"/>
    <col min="16199" max="16199" width="46.85546875" style="2" customWidth="1"/>
    <col min="16200" max="16200" width="36" style="2" customWidth="1"/>
    <col min="16201" max="16376" width="8.7109375" style="2"/>
    <col min="16377" max="16384" width="8.7109375" style="2" customWidth="1"/>
  </cols>
  <sheetData>
    <row r="1" spans="2:23" ht="20.25" customHeight="1" x14ac:dyDescent="0.2">
      <c r="B1" s="1" t="s">
        <v>0</v>
      </c>
      <c r="C1" s="1"/>
      <c r="D1" s="1"/>
    </row>
    <row r="2" spans="2:23" ht="20.25" x14ac:dyDescent="0.2">
      <c r="B2" s="3" t="s">
        <v>1</v>
      </c>
      <c r="C2" s="3"/>
      <c r="D2" s="1"/>
    </row>
    <row r="3" spans="2:23" ht="20.25" x14ac:dyDescent="0.3">
      <c r="B3" s="1" t="s">
        <v>2</v>
      </c>
      <c r="C3" s="1"/>
      <c r="D3" s="4" t="s">
        <v>3</v>
      </c>
    </row>
    <row r="4" spans="2:23" ht="20.25" x14ac:dyDescent="0.2">
      <c r="B4" s="5" t="s">
        <v>4</v>
      </c>
      <c r="C4" s="5"/>
      <c r="D4" s="5"/>
    </row>
    <row r="7" spans="2:23" ht="15.75" x14ac:dyDescent="0.2">
      <c r="B7" s="6" t="s">
        <v>5</v>
      </c>
      <c r="C7" s="6"/>
    </row>
    <row r="8" spans="2:23" ht="15.75" x14ac:dyDescent="0.2">
      <c r="B8" s="6"/>
      <c r="C8" s="6"/>
    </row>
    <row r="9" spans="2:23" ht="19.5" customHeight="1" x14ac:dyDescent="0.2">
      <c r="B9" s="7"/>
      <c r="C9" s="7"/>
      <c r="D9" s="7"/>
      <c r="G9" s="7"/>
      <c r="H9" s="7"/>
      <c r="I9" s="7"/>
      <c r="J9" s="7"/>
    </row>
    <row r="10" spans="2:23" ht="19.5" customHeight="1" thickBot="1" x14ac:dyDescent="0.25">
      <c r="B10" s="131" t="s">
        <v>6</v>
      </c>
      <c r="C10" s="132"/>
      <c r="D10" s="133"/>
      <c r="E10" s="134" t="s">
        <v>7</v>
      </c>
      <c r="F10" s="135"/>
      <c r="G10" s="135"/>
      <c r="H10" s="135"/>
      <c r="I10" s="136"/>
      <c r="L10" s="137" t="s">
        <v>8</v>
      </c>
      <c r="M10" s="138"/>
      <c r="N10" s="138"/>
      <c r="O10" s="138"/>
      <c r="P10" s="138"/>
      <c r="Q10" s="138"/>
      <c r="R10" s="138"/>
      <c r="S10" s="138"/>
      <c r="T10" s="138"/>
    </row>
    <row r="11" spans="2:23" ht="85.5" customHeight="1" thickBot="1" x14ac:dyDescent="0.25">
      <c r="B11" s="139" t="s">
        <v>24</v>
      </c>
      <c r="C11" s="141"/>
      <c r="D11" s="140"/>
      <c r="E11" s="129" t="s">
        <v>25</v>
      </c>
      <c r="F11" s="130"/>
      <c r="G11" s="130"/>
      <c r="H11" s="130"/>
      <c r="I11" s="142"/>
      <c r="J11" s="139" t="s">
        <v>26</v>
      </c>
      <c r="K11" s="140"/>
      <c r="L11" s="129" t="s">
        <v>9</v>
      </c>
      <c r="M11" s="130"/>
      <c r="N11" s="130"/>
      <c r="O11" s="130"/>
      <c r="P11" s="130"/>
      <c r="Q11" s="130"/>
      <c r="R11" s="130"/>
      <c r="S11" s="130"/>
      <c r="T11" s="130"/>
      <c r="U11" s="129" t="s">
        <v>32</v>
      </c>
      <c r="V11" s="130"/>
      <c r="W11" s="22"/>
    </row>
    <row r="12" spans="2:23" ht="117" customHeight="1" x14ac:dyDescent="0.2">
      <c r="B12" s="23"/>
      <c r="C12" s="11" t="s">
        <v>41</v>
      </c>
      <c r="D12" s="12" t="s">
        <v>23</v>
      </c>
      <c r="E12" s="24"/>
      <c r="F12" s="13"/>
      <c r="G12" s="13"/>
      <c r="H12" s="13"/>
      <c r="I12" s="14" t="s">
        <v>12</v>
      </c>
      <c r="J12" s="145" t="s">
        <v>42</v>
      </c>
      <c r="K12" s="147" t="s">
        <v>18</v>
      </c>
      <c r="L12" s="149" t="s">
        <v>35</v>
      </c>
      <c r="M12" s="9" t="s">
        <v>13</v>
      </c>
      <c r="N12" s="9" t="s">
        <v>10</v>
      </c>
      <c r="O12" s="9" t="s">
        <v>21</v>
      </c>
      <c r="P12" s="9"/>
      <c r="Q12" s="9" t="s">
        <v>22</v>
      </c>
      <c r="R12" s="9"/>
      <c r="S12" s="9"/>
      <c r="T12" s="10"/>
      <c r="U12" s="149" t="s">
        <v>31</v>
      </c>
      <c r="V12" s="151" t="s">
        <v>33</v>
      </c>
      <c r="W12" s="143" t="s">
        <v>30</v>
      </c>
    </row>
    <row r="13" spans="2:23" ht="170.25" customHeight="1" thickBot="1" x14ac:dyDescent="0.25">
      <c r="B13" s="25" t="s">
        <v>14</v>
      </c>
      <c r="C13" s="26" t="s">
        <v>11</v>
      </c>
      <c r="D13" s="27" t="s">
        <v>17</v>
      </c>
      <c r="E13" s="28" t="s">
        <v>15</v>
      </c>
      <c r="F13" s="29" t="s">
        <v>19</v>
      </c>
      <c r="G13" s="29" t="s">
        <v>16</v>
      </c>
      <c r="H13" s="29" t="s">
        <v>20</v>
      </c>
      <c r="I13" s="27" t="s">
        <v>27</v>
      </c>
      <c r="J13" s="146"/>
      <c r="K13" s="148"/>
      <c r="L13" s="150"/>
      <c r="M13" s="30" t="s">
        <v>29</v>
      </c>
      <c r="N13" s="29" t="s">
        <v>36</v>
      </c>
      <c r="O13" s="30" t="s">
        <v>37</v>
      </c>
      <c r="P13" s="30" t="s">
        <v>38</v>
      </c>
      <c r="Q13" s="30" t="s">
        <v>28</v>
      </c>
      <c r="R13" s="30" t="s">
        <v>39</v>
      </c>
      <c r="S13" s="30" t="s">
        <v>40</v>
      </c>
      <c r="T13" s="27" t="s">
        <v>34</v>
      </c>
      <c r="U13" s="150"/>
      <c r="V13" s="152"/>
      <c r="W13" s="144"/>
    </row>
    <row r="14" spans="2:23" x14ac:dyDescent="0.2">
      <c r="B14" s="31" t="s">
        <v>43</v>
      </c>
      <c r="C14" s="74" t="s">
        <v>102</v>
      </c>
      <c r="D14" s="32" t="s">
        <v>44</v>
      </c>
      <c r="E14" s="33">
        <v>42275</v>
      </c>
      <c r="F14" s="33">
        <v>44069</v>
      </c>
      <c r="G14" s="33" t="s">
        <v>45</v>
      </c>
      <c r="H14" s="33">
        <v>47848</v>
      </c>
      <c r="I14" s="32" t="s">
        <v>46</v>
      </c>
      <c r="J14" s="32" t="s">
        <v>47</v>
      </c>
      <c r="K14" s="32" t="s">
        <v>48</v>
      </c>
      <c r="L14" s="32" t="s">
        <v>49</v>
      </c>
      <c r="M14" s="34">
        <f>275/365</f>
        <v>0.75342465753424659</v>
      </c>
      <c r="N14" s="35" t="s">
        <v>50</v>
      </c>
      <c r="O14" s="35"/>
      <c r="P14" s="35"/>
      <c r="Q14" s="32" t="s">
        <v>51</v>
      </c>
      <c r="R14" s="124" t="s">
        <v>52</v>
      </c>
      <c r="S14" s="35"/>
      <c r="T14" s="32" t="s">
        <v>53</v>
      </c>
      <c r="U14" s="32" t="s">
        <v>54</v>
      </c>
      <c r="V14" s="32" t="s">
        <v>55</v>
      </c>
      <c r="W14" s="36" t="s">
        <v>56</v>
      </c>
    </row>
    <row r="15" spans="2:23" x14ac:dyDescent="0.2">
      <c r="B15" s="20"/>
      <c r="C15" s="75"/>
      <c r="D15" s="15" t="s">
        <v>57</v>
      </c>
      <c r="E15" s="37"/>
      <c r="F15" s="37"/>
      <c r="G15" s="37" t="s">
        <v>58</v>
      </c>
      <c r="H15" s="37"/>
      <c r="I15" s="15"/>
      <c r="J15" s="15" t="s">
        <v>59</v>
      </c>
      <c r="K15" s="15" t="s">
        <v>48</v>
      </c>
      <c r="L15" s="38" t="s">
        <v>49</v>
      </c>
      <c r="M15" s="16">
        <v>0</v>
      </c>
      <c r="N15" s="39" t="s">
        <v>50</v>
      </c>
      <c r="O15" s="39"/>
      <c r="P15" s="39"/>
      <c r="Q15" s="15"/>
      <c r="R15" s="125"/>
      <c r="S15" s="39"/>
      <c r="T15" s="15" t="s">
        <v>58</v>
      </c>
      <c r="U15" s="15" t="s">
        <v>54</v>
      </c>
      <c r="V15" s="15" t="s">
        <v>55</v>
      </c>
      <c r="W15" s="40" t="s">
        <v>58</v>
      </c>
    </row>
    <row r="16" spans="2:23" x14ac:dyDescent="0.2">
      <c r="B16" s="20"/>
      <c r="C16" s="75"/>
      <c r="D16" s="38" t="s">
        <v>60</v>
      </c>
      <c r="E16" s="37"/>
      <c r="F16" s="37"/>
      <c r="G16" s="37" t="s">
        <v>58</v>
      </c>
      <c r="H16" s="37"/>
      <c r="I16" s="15"/>
      <c r="J16" s="15" t="s">
        <v>47</v>
      </c>
      <c r="K16" s="15" t="s">
        <v>48</v>
      </c>
      <c r="L16" s="38" t="s">
        <v>49</v>
      </c>
      <c r="M16" s="16">
        <v>0</v>
      </c>
      <c r="N16" s="39" t="s">
        <v>50</v>
      </c>
      <c r="O16" s="39"/>
      <c r="P16" s="39"/>
      <c r="Q16" s="15"/>
      <c r="R16" s="125"/>
      <c r="S16" s="39"/>
      <c r="T16" s="15" t="s">
        <v>58</v>
      </c>
      <c r="U16" s="15" t="s">
        <v>54</v>
      </c>
      <c r="V16" s="15" t="s">
        <v>55</v>
      </c>
      <c r="W16" s="40" t="s">
        <v>58</v>
      </c>
    </row>
    <row r="17" spans="1:133" x14ac:dyDescent="0.2">
      <c r="B17" s="20"/>
      <c r="C17" s="75"/>
      <c r="D17" s="15" t="s">
        <v>61</v>
      </c>
      <c r="E17" s="37"/>
      <c r="F17" s="37"/>
      <c r="G17" s="37" t="s">
        <v>58</v>
      </c>
      <c r="H17" s="37"/>
      <c r="I17" s="15"/>
      <c r="J17" s="15" t="s">
        <v>62</v>
      </c>
      <c r="K17" s="15" t="s">
        <v>48</v>
      </c>
      <c r="L17" s="38" t="s">
        <v>49</v>
      </c>
      <c r="M17" s="16">
        <v>0</v>
      </c>
      <c r="N17" s="39" t="s">
        <v>50</v>
      </c>
      <c r="O17" s="39"/>
      <c r="P17" s="39"/>
      <c r="Q17" s="15"/>
      <c r="R17" s="125"/>
      <c r="S17" s="39"/>
      <c r="T17" s="15" t="s">
        <v>58</v>
      </c>
      <c r="U17" s="15" t="s">
        <v>54</v>
      </c>
      <c r="V17" s="15" t="s">
        <v>55</v>
      </c>
      <c r="W17" s="40" t="s">
        <v>58</v>
      </c>
    </row>
    <row r="18" spans="1:133" x14ac:dyDescent="0.2">
      <c r="B18" s="20"/>
      <c r="C18" s="75"/>
      <c r="D18" s="15" t="s">
        <v>63</v>
      </c>
      <c r="E18" s="37"/>
      <c r="F18" s="37"/>
      <c r="G18" s="37" t="s">
        <v>58</v>
      </c>
      <c r="H18" s="37"/>
      <c r="I18" s="15"/>
      <c r="J18" s="15" t="s">
        <v>62</v>
      </c>
      <c r="K18" s="15" t="s">
        <v>48</v>
      </c>
      <c r="L18" s="38" t="s">
        <v>49</v>
      </c>
      <c r="M18" s="16">
        <v>0</v>
      </c>
      <c r="N18" s="39" t="s">
        <v>50</v>
      </c>
      <c r="O18" s="39"/>
      <c r="P18" s="39"/>
      <c r="Q18" s="15"/>
      <c r="R18" s="125"/>
      <c r="S18" s="39"/>
      <c r="T18" s="15" t="s">
        <v>58</v>
      </c>
      <c r="U18" s="15" t="s">
        <v>54</v>
      </c>
      <c r="V18" s="15" t="s">
        <v>55</v>
      </c>
      <c r="W18" s="40" t="s">
        <v>58</v>
      </c>
    </row>
    <row r="19" spans="1:133" s="18" customFormat="1" ht="12.75" customHeight="1" x14ac:dyDescent="0.2">
      <c r="A19" s="2"/>
      <c r="B19" s="20"/>
      <c r="C19" s="75"/>
      <c r="D19" s="15" t="s">
        <v>64</v>
      </c>
      <c r="E19" s="37"/>
      <c r="F19" s="37"/>
      <c r="G19" s="37" t="s">
        <v>58</v>
      </c>
      <c r="H19" s="37"/>
      <c r="I19" s="15"/>
      <c r="J19" s="15" t="s">
        <v>62</v>
      </c>
      <c r="K19" s="15" t="s">
        <v>48</v>
      </c>
      <c r="L19" s="38" t="s">
        <v>49</v>
      </c>
      <c r="M19" s="16">
        <v>0</v>
      </c>
      <c r="N19" s="39" t="s">
        <v>50</v>
      </c>
      <c r="O19" s="39"/>
      <c r="P19" s="39"/>
      <c r="Q19" s="15"/>
      <c r="R19" s="125"/>
      <c r="S19" s="39"/>
      <c r="T19" s="15" t="s">
        <v>58</v>
      </c>
      <c r="U19" s="15" t="s">
        <v>54</v>
      </c>
      <c r="V19" s="15" t="s">
        <v>55</v>
      </c>
      <c r="W19" s="40" t="s">
        <v>58</v>
      </c>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row>
    <row r="20" spans="1:133" s="18" customFormat="1" ht="25.5" x14ac:dyDescent="0.2">
      <c r="A20" s="2"/>
      <c r="B20" s="20"/>
      <c r="C20" s="75"/>
      <c r="D20" s="15" t="s">
        <v>65</v>
      </c>
      <c r="E20" s="37"/>
      <c r="F20" s="37"/>
      <c r="G20" s="37" t="s">
        <v>58</v>
      </c>
      <c r="H20" s="37"/>
      <c r="I20" s="15"/>
      <c r="J20" s="15" t="s">
        <v>66</v>
      </c>
      <c r="K20" s="15" t="s">
        <v>48</v>
      </c>
      <c r="L20" s="38" t="s">
        <v>49</v>
      </c>
      <c r="M20" s="16">
        <v>0</v>
      </c>
      <c r="N20" s="39" t="s">
        <v>50</v>
      </c>
      <c r="O20" s="39"/>
      <c r="P20" s="39"/>
      <c r="Q20" s="15"/>
      <c r="R20" s="125"/>
      <c r="S20" s="39"/>
      <c r="T20" s="15" t="s">
        <v>58</v>
      </c>
      <c r="U20" s="15" t="s">
        <v>54</v>
      </c>
      <c r="V20" s="15" t="s">
        <v>55</v>
      </c>
      <c r="W20" s="41" t="s">
        <v>67</v>
      </c>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row>
    <row r="21" spans="1:133" s="18" customFormat="1" x14ac:dyDescent="0.2">
      <c r="A21" s="2"/>
      <c r="B21" s="20"/>
      <c r="C21" s="75"/>
      <c r="D21" s="15" t="s">
        <v>68</v>
      </c>
      <c r="E21" s="37"/>
      <c r="F21" s="37"/>
      <c r="G21" s="37" t="s">
        <v>58</v>
      </c>
      <c r="H21" s="37"/>
      <c r="I21" s="15"/>
      <c r="J21" s="15" t="s">
        <v>69</v>
      </c>
      <c r="K21" s="15" t="s">
        <v>48</v>
      </c>
      <c r="L21" s="38" t="s">
        <v>49</v>
      </c>
      <c r="M21" s="16">
        <v>0</v>
      </c>
      <c r="N21" s="39" t="s">
        <v>50</v>
      </c>
      <c r="O21" s="39"/>
      <c r="P21" s="39"/>
      <c r="Q21" s="15"/>
      <c r="R21" s="125"/>
      <c r="S21" s="39"/>
      <c r="T21" s="15" t="s">
        <v>58</v>
      </c>
      <c r="U21" s="15" t="s">
        <v>54</v>
      </c>
      <c r="V21" s="15" t="s">
        <v>55</v>
      </c>
      <c r="W21" s="40" t="s">
        <v>58</v>
      </c>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row>
    <row r="22" spans="1:133" s="18" customFormat="1" x14ac:dyDescent="0.2">
      <c r="A22" s="2"/>
      <c r="B22" s="20"/>
      <c r="C22" s="75"/>
      <c r="D22" s="15" t="s">
        <v>70</v>
      </c>
      <c r="E22" s="37"/>
      <c r="F22" s="37"/>
      <c r="G22" s="37" t="s">
        <v>58</v>
      </c>
      <c r="H22" s="37"/>
      <c r="I22" s="15"/>
      <c r="J22" s="15" t="s">
        <v>69</v>
      </c>
      <c r="K22" s="15" t="s">
        <v>48</v>
      </c>
      <c r="L22" s="38" t="s">
        <v>49</v>
      </c>
      <c r="M22" s="16">
        <v>0</v>
      </c>
      <c r="N22" s="39" t="s">
        <v>50</v>
      </c>
      <c r="O22" s="39"/>
      <c r="P22" s="39"/>
      <c r="Q22" s="15"/>
      <c r="R22" s="125"/>
      <c r="S22" s="39"/>
      <c r="T22" s="15" t="s">
        <v>58</v>
      </c>
      <c r="U22" s="15" t="s">
        <v>54</v>
      </c>
      <c r="V22" s="15" t="s">
        <v>55</v>
      </c>
      <c r="W22" s="40" t="s">
        <v>58</v>
      </c>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row>
    <row r="23" spans="1:133" s="18" customFormat="1" x14ac:dyDescent="0.2">
      <c r="A23" s="2"/>
      <c r="B23" s="20"/>
      <c r="C23" s="75"/>
      <c r="D23" s="15" t="s">
        <v>71</v>
      </c>
      <c r="E23" s="37"/>
      <c r="F23" s="37"/>
      <c r="G23" s="37" t="s">
        <v>58</v>
      </c>
      <c r="H23" s="37"/>
      <c r="I23" s="15"/>
      <c r="J23" s="15" t="s">
        <v>72</v>
      </c>
      <c r="K23" s="15" t="s">
        <v>73</v>
      </c>
      <c r="L23" s="38" t="s">
        <v>49</v>
      </c>
      <c r="M23" s="16">
        <v>0</v>
      </c>
      <c r="N23" s="39" t="s">
        <v>50</v>
      </c>
      <c r="O23" s="39"/>
      <c r="P23" s="39"/>
      <c r="Q23" s="15"/>
      <c r="R23" s="126"/>
      <c r="S23" s="39"/>
      <c r="T23" s="15" t="s">
        <v>58</v>
      </c>
      <c r="U23" s="15" t="s">
        <v>54</v>
      </c>
      <c r="V23" s="15" t="s">
        <v>55</v>
      </c>
      <c r="W23" s="42" t="s">
        <v>56</v>
      </c>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row>
    <row r="24" spans="1:133" s="18" customFormat="1" x14ac:dyDescent="0.2">
      <c r="A24" s="2"/>
      <c r="B24" s="43"/>
      <c r="C24" s="76"/>
      <c r="D24" s="44" t="s">
        <v>74</v>
      </c>
      <c r="E24" s="45"/>
      <c r="F24" s="45"/>
      <c r="G24" s="46">
        <v>42370</v>
      </c>
      <c r="H24" s="45"/>
      <c r="I24" s="44"/>
      <c r="J24" s="47" t="s">
        <v>75</v>
      </c>
      <c r="K24" s="44"/>
      <c r="L24" s="44" t="s">
        <v>76</v>
      </c>
      <c r="M24" s="47"/>
      <c r="N24" s="48"/>
      <c r="O24" s="48" t="s">
        <v>77</v>
      </c>
      <c r="P24" s="48" t="s">
        <v>78</v>
      </c>
      <c r="Q24" s="44"/>
      <c r="R24" s="44"/>
      <c r="S24" s="121" t="s">
        <v>52</v>
      </c>
      <c r="T24" s="44" t="s">
        <v>58</v>
      </c>
      <c r="U24" s="44" t="s">
        <v>54</v>
      </c>
      <c r="V24" s="44" t="s">
        <v>79</v>
      </c>
      <c r="W24" s="49" t="s">
        <v>80</v>
      </c>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row>
    <row r="25" spans="1:133" s="18" customFormat="1" x14ac:dyDescent="0.2">
      <c r="A25" s="2"/>
      <c r="B25" s="43"/>
      <c r="C25" s="76"/>
      <c r="D25" s="44" t="s">
        <v>81</v>
      </c>
      <c r="E25" s="45"/>
      <c r="F25" s="45"/>
      <c r="G25" s="45" t="s">
        <v>58</v>
      </c>
      <c r="H25" s="45"/>
      <c r="I25" s="44"/>
      <c r="J25" s="47" t="s">
        <v>58</v>
      </c>
      <c r="K25" s="44"/>
      <c r="L25" s="44" t="s">
        <v>76</v>
      </c>
      <c r="M25" s="47"/>
      <c r="N25" s="48"/>
      <c r="O25" s="48" t="s">
        <v>77</v>
      </c>
      <c r="P25" s="48" t="s">
        <v>78</v>
      </c>
      <c r="Q25" s="44"/>
      <c r="R25" s="44"/>
      <c r="S25" s="122"/>
      <c r="T25" s="44" t="s">
        <v>58</v>
      </c>
      <c r="U25" s="44" t="s">
        <v>54</v>
      </c>
      <c r="V25" s="44" t="s">
        <v>79</v>
      </c>
      <c r="W25" s="49" t="s">
        <v>58</v>
      </c>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row>
    <row r="26" spans="1:133" s="18" customFormat="1" x14ac:dyDescent="0.2">
      <c r="A26" s="2"/>
      <c r="B26" s="43"/>
      <c r="C26" s="76"/>
      <c r="D26" s="44" t="s">
        <v>82</v>
      </c>
      <c r="E26" s="45"/>
      <c r="F26" s="45"/>
      <c r="G26" s="45" t="s">
        <v>58</v>
      </c>
      <c r="H26" s="45"/>
      <c r="I26" s="44"/>
      <c r="J26" s="47" t="s">
        <v>58</v>
      </c>
      <c r="K26" s="44"/>
      <c r="L26" s="44" t="s">
        <v>76</v>
      </c>
      <c r="M26" s="47"/>
      <c r="N26" s="48"/>
      <c r="O26" s="48" t="s">
        <v>83</v>
      </c>
      <c r="P26" s="48" t="s">
        <v>78</v>
      </c>
      <c r="Q26" s="44"/>
      <c r="R26" s="44"/>
      <c r="S26" s="122"/>
      <c r="T26" s="44" t="s">
        <v>58</v>
      </c>
      <c r="U26" s="44" t="s">
        <v>54</v>
      </c>
      <c r="V26" s="44" t="s">
        <v>79</v>
      </c>
      <c r="W26" s="49" t="s">
        <v>58</v>
      </c>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row>
    <row r="27" spans="1:133" s="18" customFormat="1" x14ac:dyDescent="0.2">
      <c r="A27" s="2"/>
      <c r="B27" s="43"/>
      <c r="C27" s="76"/>
      <c r="D27" s="44" t="s">
        <v>84</v>
      </c>
      <c r="E27" s="45"/>
      <c r="F27" s="45"/>
      <c r="G27" s="45" t="s">
        <v>58</v>
      </c>
      <c r="H27" s="45"/>
      <c r="I27" s="44"/>
      <c r="J27" s="47" t="s">
        <v>58</v>
      </c>
      <c r="K27" s="44"/>
      <c r="L27" s="44" t="s">
        <v>76</v>
      </c>
      <c r="M27" s="47"/>
      <c r="N27" s="48"/>
      <c r="O27" s="48" t="s">
        <v>77</v>
      </c>
      <c r="P27" s="48" t="s">
        <v>78</v>
      </c>
      <c r="Q27" s="44"/>
      <c r="R27" s="44"/>
      <c r="S27" s="122"/>
      <c r="T27" s="44" t="s">
        <v>58</v>
      </c>
      <c r="U27" s="44" t="s">
        <v>54</v>
      </c>
      <c r="V27" s="44" t="s">
        <v>79</v>
      </c>
      <c r="W27" s="49" t="s">
        <v>58</v>
      </c>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row>
    <row r="28" spans="1:133" s="18" customFormat="1" x14ac:dyDescent="0.2">
      <c r="A28" s="2"/>
      <c r="B28" s="43"/>
      <c r="C28" s="76"/>
      <c r="D28" s="44" t="s">
        <v>85</v>
      </c>
      <c r="E28" s="45"/>
      <c r="F28" s="45"/>
      <c r="G28" s="45" t="s">
        <v>58</v>
      </c>
      <c r="H28" s="45"/>
      <c r="I28" s="44"/>
      <c r="J28" s="47" t="s">
        <v>58</v>
      </c>
      <c r="K28" s="44"/>
      <c r="L28" s="44" t="s">
        <v>76</v>
      </c>
      <c r="M28" s="47"/>
      <c r="N28" s="48"/>
      <c r="O28" s="48" t="s">
        <v>86</v>
      </c>
      <c r="P28" s="48" t="s">
        <v>78</v>
      </c>
      <c r="Q28" s="44"/>
      <c r="R28" s="44"/>
      <c r="S28" s="122"/>
      <c r="T28" s="44" t="s">
        <v>58</v>
      </c>
      <c r="U28" s="44" t="s">
        <v>54</v>
      </c>
      <c r="V28" s="44" t="s">
        <v>79</v>
      </c>
      <c r="W28" s="49" t="s">
        <v>58</v>
      </c>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row>
    <row r="29" spans="1:133" s="18" customFormat="1" x14ac:dyDescent="0.2">
      <c r="A29" s="2"/>
      <c r="B29" s="43"/>
      <c r="C29" s="76"/>
      <c r="D29" s="44" t="s">
        <v>87</v>
      </c>
      <c r="E29" s="45"/>
      <c r="F29" s="45"/>
      <c r="G29" s="45" t="s">
        <v>58</v>
      </c>
      <c r="H29" s="45"/>
      <c r="I29" s="44"/>
      <c r="J29" s="47" t="s">
        <v>58</v>
      </c>
      <c r="K29" s="44"/>
      <c r="L29" s="44" t="s">
        <v>76</v>
      </c>
      <c r="M29" s="47"/>
      <c r="N29" s="48"/>
      <c r="O29" s="48" t="s">
        <v>86</v>
      </c>
      <c r="P29" s="48" t="s">
        <v>78</v>
      </c>
      <c r="Q29" s="44"/>
      <c r="R29" s="44"/>
      <c r="S29" s="122"/>
      <c r="T29" s="44" t="s">
        <v>58</v>
      </c>
      <c r="U29" s="44" t="s">
        <v>54</v>
      </c>
      <c r="V29" s="44" t="s">
        <v>79</v>
      </c>
      <c r="W29" s="49" t="s">
        <v>58</v>
      </c>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row>
    <row r="30" spans="1:133" s="18" customFormat="1" x14ac:dyDescent="0.2">
      <c r="A30" s="2"/>
      <c r="B30" s="43"/>
      <c r="C30" s="76"/>
      <c r="D30" s="44" t="s">
        <v>88</v>
      </c>
      <c r="E30" s="45"/>
      <c r="F30" s="45"/>
      <c r="G30" s="45" t="s">
        <v>89</v>
      </c>
      <c r="H30" s="45"/>
      <c r="I30" s="44"/>
      <c r="J30" s="47" t="s">
        <v>58</v>
      </c>
      <c r="K30" s="44"/>
      <c r="L30" s="44" t="s">
        <v>76</v>
      </c>
      <c r="M30" s="47"/>
      <c r="N30" s="48"/>
      <c r="O30" s="48" t="s">
        <v>90</v>
      </c>
      <c r="P30" s="48" t="s">
        <v>78</v>
      </c>
      <c r="Q30" s="44"/>
      <c r="R30" s="44"/>
      <c r="S30" s="122"/>
      <c r="T30" s="44" t="s">
        <v>58</v>
      </c>
      <c r="U30" s="44" t="s">
        <v>54</v>
      </c>
      <c r="V30" s="44" t="s">
        <v>91</v>
      </c>
      <c r="W30" s="49" t="s">
        <v>92</v>
      </c>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row>
    <row r="31" spans="1:133" ht="15" customHeight="1" x14ac:dyDescent="0.2">
      <c r="B31" s="43"/>
      <c r="C31" s="76"/>
      <c r="D31" s="44" t="s">
        <v>93</v>
      </c>
      <c r="E31" s="45"/>
      <c r="F31" s="45"/>
      <c r="G31" s="45" t="s">
        <v>45</v>
      </c>
      <c r="H31" s="45"/>
      <c r="I31" s="44"/>
      <c r="J31" s="47" t="s">
        <v>58</v>
      </c>
      <c r="K31" s="44"/>
      <c r="L31" s="44" t="s">
        <v>76</v>
      </c>
      <c r="M31" s="47"/>
      <c r="N31" s="48"/>
      <c r="O31" s="48" t="s">
        <v>90</v>
      </c>
      <c r="P31" s="48" t="s">
        <v>78</v>
      </c>
      <c r="Q31" s="44"/>
      <c r="R31" s="44"/>
      <c r="S31" s="122"/>
      <c r="T31" s="44" t="s">
        <v>58</v>
      </c>
      <c r="U31" s="44" t="s">
        <v>54</v>
      </c>
      <c r="V31" s="44" t="s">
        <v>91</v>
      </c>
      <c r="W31" s="49" t="s">
        <v>94</v>
      </c>
    </row>
    <row r="32" spans="1:133" x14ac:dyDescent="0.2">
      <c r="B32" s="43"/>
      <c r="C32" s="76"/>
      <c r="D32" s="44" t="s">
        <v>95</v>
      </c>
      <c r="E32" s="45"/>
      <c r="F32" s="45"/>
      <c r="G32" s="45" t="s">
        <v>58</v>
      </c>
      <c r="H32" s="45"/>
      <c r="I32" s="44"/>
      <c r="J32" s="47" t="s">
        <v>58</v>
      </c>
      <c r="K32" s="44"/>
      <c r="L32" s="44" t="s">
        <v>76</v>
      </c>
      <c r="M32" s="47"/>
      <c r="N32" s="48"/>
      <c r="O32" s="48" t="s">
        <v>96</v>
      </c>
      <c r="P32" s="48" t="s">
        <v>78</v>
      </c>
      <c r="Q32" s="44"/>
      <c r="R32" s="44"/>
      <c r="S32" s="122"/>
      <c r="T32" s="44" t="s">
        <v>58</v>
      </c>
      <c r="U32" s="44" t="s">
        <v>54</v>
      </c>
      <c r="V32" s="44" t="s">
        <v>91</v>
      </c>
      <c r="W32" s="49" t="s">
        <v>58</v>
      </c>
    </row>
    <row r="33" spans="2:23" ht="12.75" customHeight="1" x14ac:dyDescent="0.2">
      <c r="B33" s="43"/>
      <c r="C33" s="76"/>
      <c r="D33" s="44" t="s">
        <v>97</v>
      </c>
      <c r="E33" s="45"/>
      <c r="F33" s="45"/>
      <c r="G33" s="45">
        <v>42370</v>
      </c>
      <c r="H33" s="45"/>
      <c r="I33" s="44"/>
      <c r="J33" s="47" t="s">
        <v>58</v>
      </c>
      <c r="K33" s="44"/>
      <c r="L33" s="44" t="s">
        <v>76</v>
      </c>
      <c r="M33" s="47"/>
      <c r="N33" s="48"/>
      <c r="O33" s="48" t="s">
        <v>98</v>
      </c>
      <c r="P33" s="48" t="s">
        <v>78</v>
      </c>
      <c r="Q33" s="44"/>
      <c r="R33" s="44"/>
      <c r="S33" s="122"/>
      <c r="T33" s="44" t="s">
        <v>58</v>
      </c>
      <c r="U33" s="44" t="s">
        <v>54</v>
      </c>
      <c r="V33" s="44" t="s">
        <v>91</v>
      </c>
      <c r="W33" s="49"/>
    </row>
    <row r="34" spans="2:23" x14ac:dyDescent="0.2">
      <c r="B34" s="43"/>
      <c r="C34" s="76"/>
      <c r="D34" s="44" t="s">
        <v>99</v>
      </c>
      <c r="E34" s="45"/>
      <c r="F34" s="45"/>
      <c r="G34" s="45" t="s">
        <v>58</v>
      </c>
      <c r="H34" s="45"/>
      <c r="I34" s="44"/>
      <c r="J34" s="47" t="s">
        <v>58</v>
      </c>
      <c r="K34" s="44"/>
      <c r="L34" s="44" t="s">
        <v>76</v>
      </c>
      <c r="M34" s="47"/>
      <c r="N34" s="48"/>
      <c r="O34" s="48" t="s">
        <v>98</v>
      </c>
      <c r="P34" s="48" t="s">
        <v>78</v>
      </c>
      <c r="Q34" s="44"/>
      <c r="R34" s="44"/>
      <c r="S34" s="122"/>
      <c r="T34" s="44" t="s">
        <v>58</v>
      </c>
      <c r="U34" s="44" t="s">
        <v>54</v>
      </c>
      <c r="V34" s="44" t="s">
        <v>91</v>
      </c>
      <c r="W34" s="49"/>
    </row>
    <row r="35" spans="2:23" ht="13.5" thickBot="1" x14ac:dyDescent="0.25">
      <c r="B35" s="50"/>
      <c r="C35" s="77"/>
      <c r="D35" s="51" t="s">
        <v>100</v>
      </c>
      <c r="E35" s="52"/>
      <c r="F35" s="52"/>
      <c r="G35" s="52" t="s">
        <v>58</v>
      </c>
      <c r="H35" s="52"/>
      <c r="I35" s="51"/>
      <c r="J35" s="53" t="s">
        <v>58</v>
      </c>
      <c r="K35" s="51"/>
      <c r="L35" s="51" t="s">
        <v>76</v>
      </c>
      <c r="M35" s="53"/>
      <c r="N35" s="54"/>
      <c r="O35" s="54" t="s">
        <v>101</v>
      </c>
      <c r="P35" s="54" t="s">
        <v>78</v>
      </c>
      <c r="Q35" s="51"/>
      <c r="R35" s="51"/>
      <c r="S35" s="123"/>
      <c r="T35" s="51" t="s">
        <v>58</v>
      </c>
      <c r="U35" s="51" t="s">
        <v>54</v>
      </c>
      <c r="V35" s="51" t="s">
        <v>91</v>
      </c>
      <c r="W35" s="55"/>
    </row>
    <row r="36" spans="2:23" x14ac:dyDescent="0.2">
      <c r="B36" s="31" t="s">
        <v>43</v>
      </c>
      <c r="C36" s="74" t="s">
        <v>114</v>
      </c>
      <c r="D36" s="32" t="s">
        <v>44</v>
      </c>
      <c r="E36" s="33">
        <v>43077</v>
      </c>
      <c r="F36" s="33">
        <v>44459</v>
      </c>
      <c r="G36" s="33" t="s">
        <v>103</v>
      </c>
      <c r="H36" s="33">
        <v>48579</v>
      </c>
      <c r="I36" s="32" t="s">
        <v>46</v>
      </c>
      <c r="J36" s="56">
        <v>35000</v>
      </c>
      <c r="K36" s="32" t="s">
        <v>48</v>
      </c>
      <c r="L36" s="32" t="s">
        <v>49</v>
      </c>
      <c r="M36" s="34">
        <f>264.7/365</f>
        <v>0.72520547945205471</v>
      </c>
      <c r="N36" s="35" t="s">
        <v>50</v>
      </c>
      <c r="O36" s="57"/>
      <c r="P36" s="35"/>
      <c r="Q36" s="32" t="s">
        <v>104</v>
      </c>
      <c r="R36" s="124" t="s">
        <v>105</v>
      </c>
      <c r="S36" s="32"/>
      <c r="T36" s="32" t="s">
        <v>53</v>
      </c>
      <c r="U36" s="32" t="s">
        <v>159</v>
      </c>
      <c r="V36" s="32" t="s">
        <v>55</v>
      </c>
      <c r="W36" s="58" t="s">
        <v>106</v>
      </c>
    </row>
    <row r="37" spans="2:23" x14ac:dyDescent="0.2">
      <c r="B37" s="20"/>
      <c r="C37" s="75"/>
      <c r="D37" s="15" t="s">
        <v>60</v>
      </c>
      <c r="E37" s="37"/>
      <c r="F37" s="37"/>
      <c r="G37" s="37" t="s">
        <v>58</v>
      </c>
      <c r="H37" s="37"/>
      <c r="I37" s="15"/>
      <c r="J37" s="16">
        <v>35000</v>
      </c>
      <c r="K37" s="15" t="s">
        <v>48</v>
      </c>
      <c r="L37" s="15" t="s">
        <v>49</v>
      </c>
      <c r="M37" s="16">
        <v>0</v>
      </c>
      <c r="N37" s="39" t="s">
        <v>50</v>
      </c>
      <c r="O37" s="19"/>
      <c r="P37" s="39"/>
      <c r="Q37" s="15"/>
      <c r="R37" s="125"/>
      <c r="S37" s="15"/>
      <c r="T37" s="15" t="s">
        <v>58</v>
      </c>
      <c r="U37" s="15" t="s">
        <v>159</v>
      </c>
      <c r="V37" s="59" t="s">
        <v>55</v>
      </c>
      <c r="W37" s="60" t="s">
        <v>58</v>
      </c>
    </row>
    <row r="38" spans="2:23" ht="12.75" customHeight="1" x14ac:dyDescent="0.2">
      <c r="B38" s="20"/>
      <c r="C38" s="75"/>
      <c r="D38" s="15" t="s">
        <v>61</v>
      </c>
      <c r="E38" s="37"/>
      <c r="F38" s="37"/>
      <c r="G38" s="37" t="s">
        <v>45</v>
      </c>
      <c r="H38" s="37"/>
      <c r="I38" s="15"/>
      <c r="J38" s="16">
        <v>8750</v>
      </c>
      <c r="K38" s="15" t="s">
        <v>48</v>
      </c>
      <c r="L38" s="15" t="s">
        <v>49</v>
      </c>
      <c r="M38" s="16">
        <v>0</v>
      </c>
      <c r="N38" s="39" t="s">
        <v>50</v>
      </c>
      <c r="O38" s="19"/>
      <c r="P38" s="39"/>
      <c r="Q38" s="15"/>
      <c r="R38" s="125"/>
      <c r="S38" s="15"/>
      <c r="T38" s="15" t="s">
        <v>58</v>
      </c>
      <c r="U38" s="15" t="s">
        <v>159</v>
      </c>
      <c r="V38" s="59" t="s">
        <v>55</v>
      </c>
      <c r="W38" s="60" t="s">
        <v>107</v>
      </c>
    </row>
    <row r="39" spans="2:23" x14ac:dyDescent="0.2">
      <c r="B39" s="20"/>
      <c r="C39" s="75"/>
      <c r="D39" s="15" t="s">
        <v>63</v>
      </c>
      <c r="E39" s="37"/>
      <c r="F39" s="37"/>
      <c r="G39" s="61" t="s">
        <v>58</v>
      </c>
      <c r="H39" s="37"/>
      <c r="I39" s="15"/>
      <c r="J39" s="16">
        <v>8750</v>
      </c>
      <c r="K39" s="15" t="s">
        <v>48</v>
      </c>
      <c r="L39" s="15" t="s">
        <v>49</v>
      </c>
      <c r="M39" s="16">
        <v>0</v>
      </c>
      <c r="N39" s="39" t="s">
        <v>50</v>
      </c>
      <c r="O39" s="19"/>
      <c r="P39" s="39"/>
      <c r="Q39" s="15"/>
      <c r="R39" s="125"/>
      <c r="S39" s="15"/>
      <c r="T39" s="15" t="s">
        <v>58</v>
      </c>
      <c r="U39" s="15" t="s">
        <v>159</v>
      </c>
      <c r="V39" s="59" t="s">
        <v>55</v>
      </c>
      <c r="W39" s="60" t="s">
        <v>58</v>
      </c>
    </row>
    <row r="40" spans="2:23" x14ac:dyDescent="0.2">
      <c r="B40" s="20"/>
      <c r="C40" s="75"/>
      <c r="D40" s="15" t="s">
        <v>71</v>
      </c>
      <c r="E40" s="37"/>
      <c r="F40" s="62"/>
      <c r="G40" s="37" t="s">
        <v>108</v>
      </c>
      <c r="H40" s="37"/>
      <c r="I40" s="15"/>
      <c r="J40" s="16">
        <v>1400000</v>
      </c>
      <c r="K40" s="15" t="s">
        <v>73</v>
      </c>
      <c r="L40" s="15" t="s">
        <v>49</v>
      </c>
      <c r="M40" s="16">
        <v>0</v>
      </c>
      <c r="N40" s="39" t="s">
        <v>50</v>
      </c>
      <c r="O40" s="19"/>
      <c r="P40" s="39"/>
      <c r="Q40" s="15"/>
      <c r="R40" s="125"/>
      <c r="S40" s="63"/>
      <c r="T40" s="15" t="s">
        <v>58</v>
      </c>
      <c r="U40" s="15" t="s">
        <v>159</v>
      </c>
      <c r="V40" s="59" t="s">
        <v>55</v>
      </c>
      <c r="W40" s="60" t="s">
        <v>109</v>
      </c>
    </row>
    <row r="41" spans="2:23" x14ac:dyDescent="0.2">
      <c r="B41" s="20"/>
      <c r="C41" s="75"/>
      <c r="D41" s="15" t="s">
        <v>110</v>
      </c>
      <c r="E41" s="37"/>
      <c r="F41" s="62"/>
      <c r="G41" s="37" t="s">
        <v>103</v>
      </c>
      <c r="H41" s="64"/>
      <c r="I41" s="15"/>
      <c r="J41" s="16">
        <v>17500</v>
      </c>
      <c r="K41" s="15" t="s">
        <v>48</v>
      </c>
      <c r="L41" s="15" t="s">
        <v>49</v>
      </c>
      <c r="M41" s="17">
        <f>25/365</f>
        <v>6.8493150684931503E-2</v>
      </c>
      <c r="N41" s="39" t="s">
        <v>50</v>
      </c>
      <c r="O41" s="19"/>
      <c r="P41" s="39"/>
      <c r="Q41" s="15" t="s">
        <v>111</v>
      </c>
      <c r="R41" s="126"/>
      <c r="S41" s="63"/>
      <c r="T41" s="15" t="s">
        <v>58</v>
      </c>
      <c r="U41" s="15" t="s">
        <v>159</v>
      </c>
      <c r="V41" s="59" t="s">
        <v>55</v>
      </c>
      <c r="W41" s="60" t="s">
        <v>106</v>
      </c>
    </row>
    <row r="42" spans="2:23" x14ac:dyDescent="0.2">
      <c r="B42" s="43"/>
      <c r="C42" s="76"/>
      <c r="D42" s="44" t="s">
        <v>74</v>
      </c>
      <c r="E42" s="45"/>
      <c r="F42" s="45"/>
      <c r="G42" s="45">
        <v>43101</v>
      </c>
      <c r="H42" s="45"/>
      <c r="I42" s="44"/>
      <c r="J42" s="47" t="s">
        <v>75</v>
      </c>
      <c r="K42" s="44"/>
      <c r="L42" s="44" t="s">
        <v>76</v>
      </c>
      <c r="M42" s="44"/>
      <c r="N42" s="48"/>
      <c r="O42" s="65">
        <v>7.9000000000000001E-2</v>
      </c>
      <c r="P42" s="48" t="s">
        <v>78</v>
      </c>
      <c r="Q42" s="44"/>
      <c r="R42" s="66"/>
      <c r="S42" s="121" t="s">
        <v>105</v>
      </c>
      <c r="T42" s="44" t="s">
        <v>58</v>
      </c>
      <c r="U42" s="44" t="s">
        <v>159</v>
      </c>
      <c r="V42" s="67" t="s">
        <v>79</v>
      </c>
      <c r="W42" s="68" t="s">
        <v>80</v>
      </c>
    </row>
    <row r="43" spans="2:23" x14ac:dyDescent="0.2">
      <c r="B43" s="43"/>
      <c r="C43" s="76"/>
      <c r="D43" s="44" t="s">
        <v>81</v>
      </c>
      <c r="E43" s="45"/>
      <c r="F43" s="45"/>
      <c r="G43" s="45" t="s">
        <v>58</v>
      </c>
      <c r="H43" s="45"/>
      <c r="I43" s="44"/>
      <c r="J43" s="47" t="s">
        <v>58</v>
      </c>
      <c r="K43" s="44"/>
      <c r="L43" s="44" t="s">
        <v>76</v>
      </c>
      <c r="M43" s="44"/>
      <c r="N43" s="48"/>
      <c r="O43" s="65">
        <v>7.9000000000000001E-2</v>
      </c>
      <c r="P43" s="48" t="s">
        <v>78</v>
      </c>
      <c r="Q43" s="44"/>
      <c r="R43" s="69"/>
      <c r="S43" s="122"/>
      <c r="T43" s="44" t="s">
        <v>58</v>
      </c>
      <c r="U43" s="44" t="s">
        <v>159</v>
      </c>
      <c r="V43" s="67" t="s">
        <v>79</v>
      </c>
      <c r="W43" s="68" t="s">
        <v>58</v>
      </c>
    </row>
    <row r="44" spans="2:23" ht="12.75" customHeight="1" x14ac:dyDescent="0.2">
      <c r="B44" s="43"/>
      <c r="C44" s="76"/>
      <c r="D44" s="44" t="s">
        <v>82</v>
      </c>
      <c r="E44" s="45"/>
      <c r="F44" s="45"/>
      <c r="G44" s="45" t="s">
        <v>58</v>
      </c>
      <c r="H44" s="45"/>
      <c r="I44" s="45"/>
      <c r="J44" s="47" t="s">
        <v>58</v>
      </c>
      <c r="K44" s="44"/>
      <c r="L44" s="44" t="s">
        <v>76</v>
      </c>
      <c r="M44" s="44"/>
      <c r="N44" s="48"/>
      <c r="O44" s="65">
        <v>3.95E-2</v>
      </c>
      <c r="P44" s="48" t="s">
        <v>78</v>
      </c>
      <c r="Q44" s="44"/>
      <c r="R44" s="69"/>
      <c r="S44" s="122"/>
      <c r="T44" s="44" t="s">
        <v>58</v>
      </c>
      <c r="U44" s="44" t="s">
        <v>159</v>
      </c>
      <c r="V44" s="44" t="s">
        <v>79</v>
      </c>
      <c r="W44" s="70" t="s">
        <v>58</v>
      </c>
    </row>
    <row r="45" spans="2:23" x14ac:dyDescent="0.2">
      <c r="B45" s="43"/>
      <c r="C45" s="76"/>
      <c r="D45" s="44" t="s">
        <v>84</v>
      </c>
      <c r="E45" s="45"/>
      <c r="F45" s="45"/>
      <c r="G45" s="45" t="s">
        <v>58</v>
      </c>
      <c r="H45" s="45"/>
      <c r="I45" s="45"/>
      <c r="J45" s="47" t="s">
        <v>58</v>
      </c>
      <c r="K45" s="44"/>
      <c r="L45" s="44" t="s">
        <v>76</v>
      </c>
      <c r="M45" s="44"/>
      <c r="N45" s="48"/>
      <c r="O45" s="65">
        <v>7.9000000000000001E-2</v>
      </c>
      <c r="P45" s="48" t="s">
        <v>78</v>
      </c>
      <c r="Q45" s="44"/>
      <c r="R45" s="69"/>
      <c r="S45" s="122"/>
      <c r="T45" s="44" t="s">
        <v>58</v>
      </c>
      <c r="U45" s="44" t="s">
        <v>159</v>
      </c>
      <c r="V45" s="44" t="s">
        <v>79</v>
      </c>
      <c r="W45" s="49" t="s">
        <v>58</v>
      </c>
    </row>
    <row r="46" spans="2:23" ht="25.5" x14ac:dyDescent="0.2">
      <c r="B46" s="43"/>
      <c r="C46" s="76"/>
      <c r="D46" s="44" t="s">
        <v>88</v>
      </c>
      <c r="E46" s="45"/>
      <c r="F46" s="45"/>
      <c r="G46" s="45" t="s">
        <v>108</v>
      </c>
      <c r="H46" s="45"/>
      <c r="I46" s="44"/>
      <c r="J46" s="47" t="s">
        <v>58</v>
      </c>
      <c r="K46" s="44"/>
      <c r="L46" s="44" t="s">
        <v>76</v>
      </c>
      <c r="M46" s="44"/>
      <c r="N46" s="48"/>
      <c r="O46" s="65" t="s">
        <v>112</v>
      </c>
      <c r="P46" s="48" t="s">
        <v>78</v>
      </c>
      <c r="Q46" s="44"/>
      <c r="R46" s="69"/>
      <c r="S46" s="122"/>
      <c r="T46" s="44" t="s">
        <v>58</v>
      </c>
      <c r="U46" s="44" t="s">
        <v>159</v>
      </c>
      <c r="V46" s="44" t="s">
        <v>91</v>
      </c>
      <c r="W46" s="71" t="s">
        <v>113</v>
      </c>
    </row>
    <row r="47" spans="2:23" ht="12.75" customHeight="1" x14ac:dyDescent="0.2">
      <c r="B47" s="43"/>
      <c r="C47" s="76"/>
      <c r="D47" s="44" t="s">
        <v>93</v>
      </c>
      <c r="E47" s="45"/>
      <c r="F47" s="45"/>
      <c r="G47" s="46">
        <v>43101</v>
      </c>
      <c r="H47" s="45"/>
      <c r="I47" s="45"/>
      <c r="J47" s="44" t="s">
        <v>58</v>
      </c>
      <c r="K47" s="44"/>
      <c r="L47" s="44" t="s">
        <v>76</v>
      </c>
      <c r="M47" s="44"/>
      <c r="N47" s="48"/>
      <c r="O47" s="65">
        <v>0.9</v>
      </c>
      <c r="P47" s="48" t="s">
        <v>78</v>
      </c>
      <c r="Q47" s="44"/>
      <c r="R47" s="69"/>
      <c r="S47" s="122"/>
      <c r="T47" s="44" t="s">
        <v>58</v>
      </c>
      <c r="U47" s="44" t="s">
        <v>159</v>
      </c>
      <c r="V47" s="44" t="s">
        <v>91</v>
      </c>
      <c r="W47" s="49"/>
    </row>
    <row r="48" spans="2:23" ht="15" customHeight="1" x14ac:dyDescent="0.2">
      <c r="B48" s="43"/>
      <c r="C48" s="76"/>
      <c r="D48" s="44" t="s">
        <v>95</v>
      </c>
      <c r="E48" s="45"/>
      <c r="F48" s="45"/>
      <c r="G48" s="45">
        <v>43831</v>
      </c>
      <c r="H48" s="45"/>
      <c r="I48" s="45"/>
      <c r="J48" s="44" t="s">
        <v>58</v>
      </c>
      <c r="K48" s="44"/>
      <c r="L48" s="44" t="s">
        <v>76</v>
      </c>
      <c r="M48" s="44"/>
      <c r="N48" s="48"/>
      <c r="O48" s="65">
        <v>0.9</v>
      </c>
      <c r="P48" s="48" t="s">
        <v>78</v>
      </c>
      <c r="Q48" s="44"/>
      <c r="R48" s="69"/>
      <c r="S48" s="122"/>
      <c r="T48" s="44" t="s">
        <v>58</v>
      </c>
      <c r="U48" s="44" t="s">
        <v>159</v>
      </c>
      <c r="V48" s="44" t="s">
        <v>91</v>
      </c>
      <c r="W48" s="49"/>
    </row>
    <row r="49" spans="2:23" ht="15.75" customHeight="1" x14ac:dyDescent="0.2">
      <c r="B49" s="43"/>
      <c r="C49" s="76"/>
      <c r="D49" s="44" t="s">
        <v>97</v>
      </c>
      <c r="E49" s="45"/>
      <c r="F49" s="45"/>
      <c r="G49" s="45" t="s">
        <v>58</v>
      </c>
      <c r="H49" s="45"/>
      <c r="I49" s="45"/>
      <c r="J49" s="44" t="s">
        <v>58</v>
      </c>
      <c r="K49" s="44"/>
      <c r="L49" s="44" t="s">
        <v>76</v>
      </c>
      <c r="M49" s="44"/>
      <c r="N49" s="48"/>
      <c r="O49" s="65">
        <v>3.6</v>
      </c>
      <c r="P49" s="48" t="s">
        <v>78</v>
      </c>
      <c r="Q49" s="44"/>
      <c r="R49" s="69"/>
      <c r="S49" s="122"/>
      <c r="T49" s="44" t="s">
        <v>58</v>
      </c>
      <c r="U49" s="44" t="s">
        <v>159</v>
      </c>
      <c r="V49" s="44" t="s">
        <v>91</v>
      </c>
      <c r="W49" s="49"/>
    </row>
    <row r="50" spans="2:23" ht="15" customHeight="1" x14ac:dyDescent="0.2">
      <c r="B50" s="43"/>
      <c r="C50" s="76"/>
      <c r="D50" s="44" t="s">
        <v>99</v>
      </c>
      <c r="E50" s="45"/>
      <c r="F50" s="45"/>
      <c r="G50" s="45" t="s">
        <v>58</v>
      </c>
      <c r="H50" s="45"/>
      <c r="I50" s="45"/>
      <c r="J50" s="44" t="s">
        <v>58</v>
      </c>
      <c r="K50" s="44"/>
      <c r="L50" s="44" t="s">
        <v>76</v>
      </c>
      <c r="M50" s="44"/>
      <c r="N50" s="48"/>
      <c r="O50" s="65">
        <v>10</v>
      </c>
      <c r="P50" s="48" t="s">
        <v>78</v>
      </c>
      <c r="Q50" s="44"/>
      <c r="R50" s="69"/>
      <c r="S50" s="122"/>
      <c r="T50" s="44" t="s">
        <v>58</v>
      </c>
      <c r="U50" s="44" t="s">
        <v>159</v>
      </c>
      <c r="V50" s="44" t="s">
        <v>91</v>
      </c>
      <c r="W50" s="49"/>
    </row>
    <row r="51" spans="2:23" ht="13.5" thickBot="1" x14ac:dyDescent="0.25">
      <c r="B51" s="50"/>
      <c r="C51" s="77"/>
      <c r="D51" s="51" t="s">
        <v>100</v>
      </c>
      <c r="E51" s="52"/>
      <c r="F51" s="52"/>
      <c r="G51" s="52" t="s">
        <v>58</v>
      </c>
      <c r="H51" s="52"/>
      <c r="I51" s="52"/>
      <c r="J51" s="51" t="s">
        <v>58</v>
      </c>
      <c r="K51" s="51"/>
      <c r="L51" s="51" t="s">
        <v>76</v>
      </c>
      <c r="M51" s="51"/>
      <c r="N51" s="54"/>
      <c r="O51" s="72">
        <v>10</v>
      </c>
      <c r="P51" s="54" t="s">
        <v>78</v>
      </c>
      <c r="Q51" s="51"/>
      <c r="R51" s="73"/>
      <c r="S51" s="123"/>
      <c r="T51" s="51" t="s">
        <v>58</v>
      </c>
      <c r="U51" s="51" t="s">
        <v>159</v>
      </c>
      <c r="V51" s="51" t="s">
        <v>91</v>
      </c>
      <c r="W51" s="55"/>
    </row>
    <row r="52" spans="2:23" ht="12.75" customHeight="1" x14ac:dyDescent="0.2">
      <c r="B52" s="31" t="s">
        <v>43</v>
      </c>
      <c r="C52" s="74" t="s">
        <v>156</v>
      </c>
      <c r="D52" s="32" t="s">
        <v>44</v>
      </c>
      <c r="E52" s="33">
        <v>42339</v>
      </c>
      <c r="F52" s="33">
        <v>44651</v>
      </c>
      <c r="G52" s="33" t="s">
        <v>141</v>
      </c>
      <c r="H52" s="33">
        <v>46022</v>
      </c>
      <c r="I52" s="32" t="s">
        <v>46</v>
      </c>
      <c r="J52" s="32" t="s">
        <v>115</v>
      </c>
      <c r="K52" s="32" t="s">
        <v>48</v>
      </c>
      <c r="L52" s="32" t="s">
        <v>49</v>
      </c>
      <c r="M52" s="34">
        <f>230/365</f>
        <v>0.63013698630136983</v>
      </c>
      <c r="N52" s="35" t="s">
        <v>50</v>
      </c>
      <c r="O52" s="35"/>
      <c r="P52" s="35"/>
      <c r="Q52" s="35" t="s">
        <v>142</v>
      </c>
      <c r="R52" s="124" t="s">
        <v>143</v>
      </c>
      <c r="S52" s="35"/>
      <c r="T52" s="32" t="s">
        <v>53</v>
      </c>
      <c r="U52" s="15" t="s">
        <v>54</v>
      </c>
      <c r="V52" s="32" t="s">
        <v>55</v>
      </c>
      <c r="W52" s="36" t="s">
        <v>144</v>
      </c>
    </row>
    <row r="53" spans="2:23" x14ac:dyDescent="0.2">
      <c r="B53" s="20"/>
      <c r="C53" s="15"/>
      <c r="D53" s="15" t="s">
        <v>60</v>
      </c>
      <c r="E53" s="37"/>
      <c r="F53" s="37"/>
      <c r="G53" s="37" t="s">
        <v>58</v>
      </c>
      <c r="H53" s="37" t="s">
        <v>58</v>
      </c>
      <c r="I53" s="15"/>
      <c r="J53" s="15" t="s">
        <v>115</v>
      </c>
      <c r="K53" s="38" t="s">
        <v>48</v>
      </c>
      <c r="L53" s="38" t="s">
        <v>49</v>
      </c>
      <c r="M53" s="16">
        <v>0</v>
      </c>
      <c r="N53" s="79" t="s">
        <v>50</v>
      </c>
      <c r="O53" s="39"/>
      <c r="P53" s="39"/>
      <c r="Q53" s="15"/>
      <c r="R53" s="125"/>
      <c r="S53" s="39"/>
      <c r="T53" s="15" t="s">
        <v>58</v>
      </c>
      <c r="U53" s="15" t="s">
        <v>54</v>
      </c>
      <c r="V53" s="15" t="s">
        <v>55</v>
      </c>
      <c r="W53" s="40" t="s">
        <v>58</v>
      </c>
    </row>
    <row r="54" spans="2:23" x14ac:dyDescent="0.2">
      <c r="B54" s="20"/>
      <c r="C54" s="15"/>
      <c r="D54" s="15" t="s">
        <v>61</v>
      </c>
      <c r="E54" s="37"/>
      <c r="F54" s="37"/>
      <c r="G54" s="37" t="s">
        <v>58</v>
      </c>
      <c r="H54" s="37" t="s">
        <v>58</v>
      </c>
      <c r="I54" s="15"/>
      <c r="J54" s="15" t="s">
        <v>118</v>
      </c>
      <c r="K54" s="38" t="s">
        <v>48</v>
      </c>
      <c r="L54" s="38" t="s">
        <v>49</v>
      </c>
      <c r="M54" s="16">
        <v>0</v>
      </c>
      <c r="N54" s="79" t="s">
        <v>50</v>
      </c>
      <c r="O54" s="39"/>
      <c r="P54" s="39"/>
      <c r="Q54" s="15"/>
      <c r="R54" s="125"/>
      <c r="S54" s="39"/>
      <c r="T54" s="15" t="s">
        <v>58</v>
      </c>
      <c r="U54" s="15" t="s">
        <v>54</v>
      </c>
      <c r="V54" s="15" t="s">
        <v>55</v>
      </c>
      <c r="W54" s="40" t="s">
        <v>58</v>
      </c>
    </row>
    <row r="55" spans="2:23" x14ac:dyDescent="0.2">
      <c r="B55" s="20"/>
      <c r="C55" s="15"/>
      <c r="D55" s="15" t="s">
        <v>63</v>
      </c>
      <c r="E55" s="37"/>
      <c r="F55" s="37"/>
      <c r="G55" s="37" t="s">
        <v>145</v>
      </c>
      <c r="H55" s="37" t="s">
        <v>58</v>
      </c>
      <c r="I55" s="15"/>
      <c r="J55" s="15" t="s">
        <v>118</v>
      </c>
      <c r="K55" s="38" t="s">
        <v>48</v>
      </c>
      <c r="L55" s="38" t="s">
        <v>49</v>
      </c>
      <c r="M55" s="16">
        <v>0</v>
      </c>
      <c r="N55" s="79" t="s">
        <v>50</v>
      </c>
      <c r="O55" s="39"/>
      <c r="P55" s="39"/>
      <c r="Q55" s="15"/>
      <c r="R55" s="125"/>
      <c r="S55" s="39"/>
      <c r="T55" s="15" t="s">
        <v>58</v>
      </c>
      <c r="U55" s="15" t="s">
        <v>54</v>
      </c>
      <c r="V55" s="15" t="s">
        <v>55</v>
      </c>
      <c r="W55" s="84" t="s">
        <v>146</v>
      </c>
    </row>
    <row r="56" spans="2:23" ht="12.75" customHeight="1" x14ac:dyDescent="0.2">
      <c r="B56" s="20"/>
      <c r="C56" s="15"/>
      <c r="D56" s="15" t="s">
        <v>64</v>
      </c>
      <c r="E56" s="37"/>
      <c r="F56" s="37"/>
      <c r="G56" s="37" t="s">
        <v>58</v>
      </c>
      <c r="H56" s="37" t="s">
        <v>58</v>
      </c>
      <c r="I56" s="15"/>
      <c r="J56" s="15" t="s">
        <v>118</v>
      </c>
      <c r="K56" s="38" t="s">
        <v>48</v>
      </c>
      <c r="L56" s="38" t="s">
        <v>49</v>
      </c>
      <c r="M56" s="16">
        <v>0</v>
      </c>
      <c r="N56" s="79" t="s">
        <v>50</v>
      </c>
      <c r="O56" s="39"/>
      <c r="P56" s="39"/>
      <c r="Q56" s="15"/>
      <c r="R56" s="125"/>
      <c r="S56" s="39"/>
      <c r="T56" s="15" t="s">
        <v>58</v>
      </c>
      <c r="U56" s="15" t="s">
        <v>54</v>
      </c>
      <c r="V56" s="15" t="s">
        <v>55</v>
      </c>
      <c r="W56" s="40" t="s">
        <v>58</v>
      </c>
    </row>
    <row r="57" spans="2:23" x14ac:dyDescent="0.2">
      <c r="B57" s="20"/>
      <c r="C57" s="15"/>
      <c r="D57" s="15" t="s">
        <v>119</v>
      </c>
      <c r="E57" s="37"/>
      <c r="F57" s="37"/>
      <c r="G57" s="37" t="s">
        <v>141</v>
      </c>
      <c r="H57" s="37" t="s">
        <v>58</v>
      </c>
      <c r="I57" s="15"/>
      <c r="J57" s="15" t="s">
        <v>120</v>
      </c>
      <c r="K57" s="38" t="s">
        <v>48</v>
      </c>
      <c r="L57" s="38" t="s">
        <v>49</v>
      </c>
      <c r="M57" s="16">
        <v>0</v>
      </c>
      <c r="N57" s="79" t="s">
        <v>50</v>
      </c>
      <c r="O57" s="39"/>
      <c r="P57" s="39"/>
      <c r="Q57" s="15"/>
      <c r="R57" s="125"/>
      <c r="S57" s="39"/>
      <c r="T57" s="15" t="s">
        <v>58</v>
      </c>
      <c r="U57" s="15" t="s">
        <v>54</v>
      </c>
      <c r="V57" s="15" t="s">
        <v>55</v>
      </c>
      <c r="W57" s="42" t="s">
        <v>147</v>
      </c>
    </row>
    <row r="58" spans="2:23" x14ac:dyDescent="0.2">
      <c r="B58" s="20"/>
      <c r="C58" s="15"/>
      <c r="D58" s="15" t="s">
        <v>121</v>
      </c>
      <c r="E58" s="37"/>
      <c r="F58" s="37"/>
      <c r="G58" s="37" t="s">
        <v>58</v>
      </c>
      <c r="H58" s="37" t="s">
        <v>58</v>
      </c>
      <c r="I58" s="15"/>
      <c r="J58" s="15" t="s">
        <v>120</v>
      </c>
      <c r="K58" s="38" t="s">
        <v>48</v>
      </c>
      <c r="L58" s="38" t="s">
        <v>49</v>
      </c>
      <c r="M58" s="16">
        <v>0</v>
      </c>
      <c r="N58" s="79" t="s">
        <v>50</v>
      </c>
      <c r="O58" s="39"/>
      <c r="P58" s="39"/>
      <c r="Q58" s="15"/>
      <c r="R58" s="125"/>
      <c r="S58" s="39"/>
      <c r="T58" s="15" t="s">
        <v>58</v>
      </c>
      <c r="U58" s="15" t="s">
        <v>54</v>
      </c>
      <c r="V58" s="15" t="s">
        <v>79</v>
      </c>
      <c r="W58" s="40" t="s">
        <v>122</v>
      </c>
    </row>
    <row r="59" spans="2:23" x14ac:dyDescent="0.2">
      <c r="B59" s="20"/>
      <c r="C59" s="15"/>
      <c r="D59" s="15" t="s">
        <v>71</v>
      </c>
      <c r="E59" s="37"/>
      <c r="F59" s="37"/>
      <c r="G59" s="37" t="s">
        <v>148</v>
      </c>
      <c r="H59" s="37" t="s">
        <v>58</v>
      </c>
      <c r="I59" s="15"/>
      <c r="J59" s="15" t="s">
        <v>123</v>
      </c>
      <c r="K59" s="15" t="s">
        <v>73</v>
      </c>
      <c r="L59" s="38" t="s">
        <v>49</v>
      </c>
      <c r="M59" s="16">
        <v>0</v>
      </c>
      <c r="N59" s="39" t="s">
        <v>50</v>
      </c>
      <c r="O59" s="39"/>
      <c r="P59" s="39"/>
      <c r="Q59" s="15"/>
      <c r="R59" s="126"/>
      <c r="S59" s="39"/>
      <c r="T59" s="15" t="s">
        <v>58</v>
      </c>
      <c r="U59" s="15" t="s">
        <v>54</v>
      </c>
      <c r="V59" s="15" t="s">
        <v>55</v>
      </c>
      <c r="W59" s="40" t="s">
        <v>149</v>
      </c>
    </row>
    <row r="60" spans="2:23" x14ac:dyDescent="0.2">
      <c r="B60" s="20"/>
      <c r="C60" s="15"/>
      <c r="D60" s="15" t="s">
        <v>57</v>
      </c>
      <c r="E60" s="37"/>
      <c r="F60" s="37"/>
      <c r="G60" s="37" t="s">
        <v>148</v>
      </c>
      <c r="H60" s="37">
        <v>47848</v>
      </c>
      <c r="I60" s="15"/>
      <c r="J60" s="15" t="s">
        <v>150</v>
      </c>
      <c r="K60" s="38" t="s">
        <v>48</v>
      </c>
      <c r="L60" s="38" t="s">
        <v>49</v>
      </c>
      <c r="M60" s="16">
        <v>0.06</v>
      </c>
      <c r="N60" s="39" t="s">
        <v>50</v>
      </c>
      <c r="O60" s="39"/>
      <c r="P60" s="39"/>
      <c r="Q60" s="15" t="s">
        <v>134</v>
      </c>
      <c r="R60" s="82" t="s">
        <v>135</v>
      </c>
      <c r="S60" s="39"/>
      <c r="T60" s="15" t="s">
        <v>58</v>
      </c>
      <c r="U60" s="15" t="s">
        <v>54</v>
      </c>
      <c r="V60" s="15" t="s">
        <v>55</v>
      </c>
      <c r="W60" s="84" t="s">
        <v>151</v>
      </c>
    </row>
    <row r="61" spans="2:23" ht="42" customHeight="1" x14ac:dyDescent="0.2">
      <c r="B61" s="20"/>
      <c r="C61" s="15"/>
      <c r="D61" s="15" t="s">
        <v>124</v>
      </c>
      <c r="E61" s="37"/>
      <c r="F61" s="37"/>
      <c r="G61" s="37" t="s">
        <v>148</v>
      </c>
      <c r="H61" s="85">
        <v>46022</v>
      </c>
      <c r="I61" s="15"/>
      <c r="J61" s="15" t="s">
        <v>152</v>
      </c>
      <c r="K61" s="15" t="s">
        <v>73</v>
      </c>
      <c r="L61" s="38" t="s">
        <v>49</v>
      </c>
      <c r="M61" s="17">
        <f>230/4/365</f>
        <v>0.15753424657534246</v>
      </c>
      <c r="N61" s="39" t="s">
        <v>50</v>
      </c>
      <c r="O61" s="39"/>
      <c r="P61" s="39"/>
      <c r="Q61" s="15" t="s">
        <v>153</v>
      </c>
      <c r="R61" s="128" t="s">
        <v>143</v>
      </c>
      <c r="S61" s="39"/>
      <c r="T61" s="15" t="s">
        <v>58</v>
      </c>
      <c r="U61" s="15" t="s">
        <v>54</v>
      </c>
      <c r="V61" s="15" t="s">
        <v>55</v>
      </c>
      <c r="W61" s="41" t="s">
        <v>154</v>
      </c>
    </row>
    <row r="62" spans="2:23" x14ac:dyDescent="0.2">
      <c r="B62" s="20"/>
      <c r="C62" s="15"/>
      <c r="D62" s="15" t="s">
        <v>126</v>
      </c>
      <c r="E62" s="37"/>
      <c r="F62" s="37"/>
      <c r="G62" s="37" t="s">
        <v>58</v>
      </c>
      <c r="H62" s="37" t="s">
        <v>58</v>
      </c>
      <c r="I62" s="15"/>
      <c r="J62" s="15" t="s">
        <v>155</v>
      </c>
      <c r="K62" s="15" t="s">
        <v>48</v>
      </c>
      <c r="L62" s="38" t="s">
        <v>49</v>
      </c>
      <c r="M62" s="17">
        <f>230/4/365</f>
        <v>0.15753424657534246</v>
      </c>
      <c r="N62" s="79" t="s">
        <v>50</v>
      </c>
      <c r="O62" s="39"/>
      <c r="P62" s="39"/>
      <c r="Q62" s="15" t="s">
        <v>153</v>
      </c>
      <c r="R62" s="126"/>
      <c r="S62" s="39"/>
      <c r="T62" s="15" t="s">
        <v>58</v>
      </c>
      <c r="U62" s="15" t="s">
        <v>54</v>
      </c>
      <c r="V62" s="15" t="s">
        <v>55</v>
      </c>
      <c r="W62" s="40" t="s">
        <v>58</v>
      </c>
    </row>
    <row r="63" spans="2:23" x14ac:dyDescent="0.2">
      <c r="B63" s="20"/>
      <c r="C63" s="15"/>
      <c r="D63" s="38" t="s">
        <v>44</v>
      </c>
      <c r="E63" s="37"/>
      <c r="F63" s="37"/>
      <c r="G63" s="37">
        <v>46023</v>
      </c>
      <c r="H63" s="37">
        <v>47848</v>
      </c>
      <c r="I63" s="15"/>
      <c r="J63" s="15" t="s">
        <v>115</v>
      </c>
      <c r="K63" s="38" t="s">
        <v>48</v>
      </c>
      <c r="L63" s="38" t="s">
        <v>49</v>
      </c>
      <c r="M63" s="17">
        <v>0.76</v>
      </c>
      <c r="N63" s="79" t="s">
        <v>50</v>
      </c>
      <c r="O63" s="39"/>
      <c r="P63" s="39"/>
      <c r="Q63" s="15" t="s">
        <v>116</v>
      </c>
      <c r="R63" s="128" t="s">
        <v>117</v>
      </c>
      <c r="S63" s="80"/>
      <c r="T63" s="15" t="s">
        <v>58</v>
      </c>
      <c r="U63" s="15" t="s">
        <v>54</v>
      </c>
      <c r="V63" s="15" t="s">
        <v>55</v>
      </c>
      <c r="W63" s="40"/>
    </row>
    <row r="64" spans="2:23" x14ac:dyDescent="0.2">
      <c r="B64" s="20"/>
      <c r="C64" s="15"/>
      <c r="D64" s="15" t="s">
        <v>60</v>
      </c>
      <c r="E64" s="37"/>
      <c r="F64" s="37"/>
      <c r="G64" s="37" t="s">
        <v>58</v>
      </c>
      <c r="H64" s="37" t="s">
        <v>58</v>
      </c>
      <c r="I64" s="15"/>
      <c r="J64" s="15" t="s">
        <v>115</v>
      </c>
      <c r="K64" s="38" t="s">
        <v>48</v>
      </c>
      <c r="L64" s="38" t="s">
        <v>49</v>
      </c>
      <c r="M64" s="81">
        <v>0</v>
      </c>
      <c r="N64" s="79" t="s">
        <v>50</v>
      </c>
      <c r="O64" s="39"/>
      <c r="P64" s="39"/>
      <c r="Q64" s="15"/>
      <c r="R64" s="125"/>
      <c r="S64" s="80"/>
      <c r="T64" s="15" t="s">
        <v>58</v>
      </c>
      <c r="U64" s="15" t="s">
        <v>54</v>
      </c>
      <c r="V64" s="15" t="s">
        <v>55</v>
      </c>
      <c r="W64" s="40"/>
    </row>
    <row r="65" spans="2:23" x14ac:dyDescent="0.2">
      <c r="B65" s="20"/>
      <c r="C65" s="15"/>
      <c r="D65" s="15" t="s">
        <v>61</v>
      </c>
      <c r="E65" s="37"/>
      <c r="F65" s="37"/>
      <c r="G65" s="37" t="s">
        <v>58</v>
      </c>
      <c r="H65" s="37" t="s">
        <v>58</v>
      </c>
      <c r="I65" s="15"/>
      <c r="J65" s="15" t="s">
        <v>118</v>
      </c>
      <c r="K65" s="38" t="s">
        <v>48</v>
      </c>
      <c r="L65" s="38" t="s">
        <v>49</v>
      </c>
      <c r="M65" s="81">
        <v>0</v>
      </c>
      <c r="N65" s="79" t="s">
        <v>50</v>
      </c>
      <c r="O65" s="39"/>
      <c r="P65" s="39"/>
      <c r="Q65" s="15"/>
      <c r="R65" s="125"/>
      <c r="S65" s="80"/>
      <c r="T65" s="15" t="s">
        <v>58</v>
      </c>
      <c r="U65" s="15" t="s">
        <v>54</v>
      </c>
      <c r="V65" s="15" t="s">
        <v>55</v>
      </c>
      <c r="W65" s="40"/>
    </row>
    <row r="66" spans="2:23" ht="15" customHeight="1" x14ac:dyDescent="0.2">
      <c r="B66" s="20"/>
      <c r="C66" s="15"/>
      <c r="D66" s="15" t="s">
        <v>63</v>
      </c>
      <c r="E66" s="37"/>
      <c r="F66" s="37"/>
      <c r="G66" s="37" t="s">
        <v>58</v>
      </c>
      <c r="H66" s="37" t="s">
        <v>58</v>
      </c>
      <c r="I66" s="15"/>
      <c r="J66" s="15" t="s">
        <v>118</v>
      </c>
      <c r="K66" s="38" t="s">
        <v>48</v>
      </c>
      <c r="L66" s="38" t="s">
        <v>49</v>
      </c>
      <c r="M66" s="81">
        <v>0</v>
      </c>
      <c r="N66" s="79" t="s">
        <v>50</v>
      </c>
      <c r="O66" s="39"/>
      <c r="P66" s="39"/>
      <c r="Q66" s="15"/>
      <c r="R66" s="125"/>
      <c r="S66" s="80"/>
      <c r="T66" s="15" t="s">
        <v>58</v>
      </c>
      <c r="U66" s="15" t="s">
        <v>54</v>
      </c>
      <c r="V66" s="15" t="s">
        <v>55</v>
      </c>
      <c r="W66" s="40"/>
    </row>
    <row r="67" spans="2:23" x14ac:dyDescent="0.2">
      <c r="B67" s="20"/>
      <c r="C67" s="15"/>
      <c r="D67" s="15" t="s">
        <v>64</v>
      </c>
      <c r="E67" s="37"/>
      <c r="F67" s="37"/>
      <c r="G67" s="37" t="s">
        <v>58</v>
      </c>
      <c r="H67" s="37" t="s">
        <v>58</v>
      </c>
      <c r="I67" s="15"/>
      <c r="J67" s="15" t="s">
        <v>118</v>
      </c>
      <c r="K67" s="38" t="s">
        <v>48</v>
      </c>
      <c r="L67" s="38" t="s">
        <v>49</v>
      </c>
      <c r="M67" s="81">
        <v>0</v>
      </c>
      <c r="N67" s="79" t="s">
        <v>50</v>
      </c>
      <c r="O67" s="39"/>
      <c r="P67" s="39"/>
      <c r="Q67" s="15"/>
      <c r="R67" s="125"/>
      <c r="S67" s="80"/>
      <c r="T67" s="15" t="s">
        <v>58</v>
      </c>
      <c r="U67" s="15" t="s">
        <v>54</v>
      </c>
      <c r="V67" s="15" t="s">
        <v>55</v>
      </c>
      <c r="W67" s="40"/>
    </row>
    <row r="68" spans="2:23" ht="12.75" customHeight="1" x14ac:dyDescent="0.2">
      <c r="B68" s="20"/>
      <c r="C68" s="15"/>
      <c r="D68" s="15" t="s">
        <v>119</v>
      </c>
      <c r="E68" s="37"/>
      <c r="F68" s="37"/>
      <c r="G68" s="37" t="s">
        <v>58</v>
      </c>
      <c r="H68" s="37" t="s">
        <v>58</v>
      </c>
      <c r="I68" s="15"/>
      <c r="J68" s="15" t="s">
        <v>120</v>
      </c>
      <c r="K68" s="38" t="s">
        <v>48</v>
      </c>
      <c r="L68" s="38" t="s">
        <v>49</v>
      </c>
      <c r="M68" s="16">
        <v>0</v>
      </c>
      <c r="N68" s="79" t="s">
        <v>50</v>
      </c>
      <c r="O68" s="39"/>
      <c r="P68" s="39"/>
      <c r="Q68" s="15"/>
      <c r="R68" s="125"/>
      <c r="S68" s="80"/>
      <c r="T68" s="15" t="s">
        <v>58</v>
      </c>
      <c r="U68" s="15" t="s">
        <v>54</v>
      </c>
      <c r="V68" s="15" t="s">
        <v>55</v>
      </c>
      <c r="W68" s="40"/>
    </row>
    <row r="69" spans="2:23" x14ac:dyDescent="0.2">
      <c r="B69" s="20"/>
      <c r="C69" s="15"/>
      <c r="D69" s="15" t="s">
        <v>121</v>
      </c>
      <c r="E69" s="37"/>
      <c r="F69" s="37"/>
      <c r="G69" s="37" t="s">
        <v>58</v>
      </c>
      <c r="H69" s="37" t="s">
        <v>58</v>
      </c>
      <c r="I69" s="15"/>
      <c r="J69" s="15" t="s">
        <v>120</v>
      </c>
      <c r="K69" s="38" t="s">
        <v>48</v>
      </c>
      <c r="L69" s="38" t="s">
        <v>49</v>
      </c>
      <c r="M69" s="16">
        <v>0</v>
      </c>
      <c r="N69" s="79" t="s">
        <v>50</v>
      </c>
      <c r="O69" s="39"/>
      <c r="P69" s="39"/>
      <c r="Q69" s="15"/>
      <c r="R69" s="125"/>
      <c r="S69" s="80"/>
      <c r="T69" s="15" t="s">
        <v>58</v>
      </c>
      <c r="U69" s="15" t="s">
        <v>54</v>
      </c>
      <c r="V69" s="15" t="s">
        <v>79</v>
      </c>
      <c r="W69" s="40" t="s">
        <v>122</v>
      </c>
    </row>
    <row r="70" spans="2:23" x14ac:dyDescent="0.2">
      <c r="B70" s="20"/>
      <c r="C70" s="15"/>
      <c r="D70" s="15" t="s">
        <v>71</v>
      </c>
      <c r="E70" s="37"/>
      <c r="F70" s="37"/>
      <c r="G70" s="37" t="s">
        <v>58</v>
      </c>
      <c r="H70" s="37" t="s">
        <v>58</v>
      </c>
      <c r="I70" s="15"/>
      <c r="J70" s="15" t="s">
        <v>123</v>
      </c>
      <c r="K70" s="15" t="s">
        <v>73</v>
      </c>
      <c r="L70" s="38" t="s">
        <v>49</v>
      </c>
      <c r="M70" s="16">
        <v>0</v>
      </c>
      <c r="N70" s="79" t="s">
        <v>50</v>
      </c>
      <c r="O70" s="39"/>
      <c r="P70" s="39"/>
      <c r="Q70" s="15"/>
      <c r="R70" s="125"/>
      <c r="S70" s="80"/>
      <c r="T70" s="15" t="s">
        <v>58</v>
      </c>
      <c r="U70" s="15" t="s">
        <v>54</v>
      </c>
      <c r="V70" s="15" t="s">
        <v>55</v>
      </c>
      <c r="W70" s="40"/>
    </row>
    <row r="71" spans="2:23" x14ac:dyDescent="0.2">
      <c r="B71" s="20"/>
      <c r="C71" s="15"/>
      <c r="D71" s="15" t="s">
        <v>124</v>
      </c>
      <c r="E71" s="37"/>
      <c r="F71" s="37"/>
      <c r="G71" s="37" t="s">
        <v>58</v>
      </c>
      <c r="H71" s="37" t="s">
        <v>58</v>
      </c>
      <c r="I71" s="15"/>
      <c r="J71" s="15" t="s">
        <v>125</v>
      </c>
      <c r="K71" s="15" t="s">
        <v>73</v>
      </c>
      <c r="L71" s="38" t="s">
        <v>49</v>
      </c>
      <c r="M71" s="16">
        <v>0</v>
      </c>
      <c r="N71" s="79" t="s">
        <v>50</v>
      </c>
      <c r="O71" s="39"/>
      <c r="P71" s="39"/>
      <c r="Q71" s="15"/>
      <c r="R71" s="125"/>
      <c r="S71" s="80"/>
      <c r="T71" s="15" t="s">
        <v>58</v>
      </c>
      <c r="U71" s="15" t="s">
        <v>54</v>
      </c>
      <c r="V71" s="15" t="s">
        <v>55</v>
      </c>
      <c r="W71" s="40"/>
    </row>
    <row r="72" spans="2:23" ht="12.75" customHeight="1" x14ac:dyDescent="0.2">
      <c r="B72" s="20"/>
      <c r="C72" s="15"/>
      <c r="D72" s="15" t="s">
        <v>126</v>
      </c>
      <c r="E72" s="37"/>
      <c r="F72" s="37"/>
      <c r="G72" s="37" t="s">
        <v>58</v>
      </c>
      <c r="H72" s="37" t="s">
        <v>58</v>
      </c>
      <c r="I72" s="15"/>
      <c r="J72" s="15" t="s">
        <v>127</v>
      </c>
      <c r="K72" s="15" t="s">
        <v>48</v>
      </c>
      <c r="L72" s="38" t="s">
        <v>49</v>
      </c>
      <c r="M72" s="81">
        <v>0</v>
      </c>
      <c r="N72" s="79" t="s">
        <v>50</v>
      </c>
      <c r="O72" s="39"/>
      <c r="P72" s="39"/>
      <c r="Q72" s="15"/>
      <c r="R72" s="125"/>
      <c r="S72" s="80"/>
      <c r="T72" s="15" t="s">
        <v>58</v>
      </c>
      <c r="U72" s="15" t="s">
        <v>54</v>
      </c>
      <c r="V72" s="15" t="s">
        <v>55</v>
      </c>
      <c r="W72" s="40"/>
    </row>
    <row r="73" spans="2:23" ht="12.75" customHeight="1" x14ac:dyDescent="0.2">
      <c r="B73" s="20"/>
      <c r="C73" s="15"/>
      <c r="D73" s="38" t="s">
        <v>44</v>
      </c>
      <c r="E73" s="37"/>
      <c r="F73" s="37"/>
      <c r="G73" s="37">
        <v>47849</v>
      </c>
      <c r="H73" s="37">
        <v>49674</v>
      </c>
      <c r="I73" s="15"/>
      <c r="J73" s="38" t="s">
        <v>128</v>
      </c>
      <c r="K73" s="15" t="s">
        <v>48</v>
      </c>
      <c r="L73" s="38" t="s">
        <v>49</v>
      </c>
      <c r="M73" s="17">
        <f>278.26/365</f>
        <v>0.76235616438356157</v>
      </c>
      <c r="N73" s="79" t="s">
        <v>50</v>
      </c>
      <c r="O73" s="39"/>
      <c r="P73" s="39"/>
      <c r="Q73" s="15" t="s">
        <v>116</v>
      </c>
      <c r="R73" s="125"/>
      <c r="S73" s="80"/>
      <c r="T73" s="15" t="s">
        <v>58</v>
      </c>
      <c r="U73" s="15" t="s">
        <v>54</v>
      </c>
      <c r="V73" s="15" t="s">
        <v>55</v>
      </c>
      <c r="W73" s="40"/>
    </row>
    <row r="74" spans="2:23" x14ac:dyDescent="0.2">
      <c r="B74" s="20"/>
      <c r="C74" s="15"/>
      <c r="D74" s="15" t="s">
        <v>60</v>
      </c>
      <c r="E74" s="37"/>
      <c r="F74" s="37"/>
      <c r="G74" s="37" t="s">
        <v>58</v>
      </c>
      <c r="H74" s="37" t="s">
        <v>58</v>
      </c>
      <c r="I74" s="15"/>
      <c r="J74" s="15" t="s">
        <v>128</v>
      </c>
      <c r="K74" s="15" t="s">
        <v>48</v>
      </c>
      <c r="L74" s="38" t="s">
        <v>49</v>
      </c>
      <c r="M74" s="81">
        <v>0</v>
      </c>
      <c r="N74" s="79" t="s">
        <v>50</v>
      </c>
      <c r="O74" s="39"/>
      <c r="P74" s="39"/>
      <c r="Q74" s="15"/>
      <c r="R74" s="125"/>
      <c r="S74" s="80"/>
      <c r="T74" s="15" t="s">
        <v>58</v>
      </c>
      <c r="U74" s="15" t="s">
        <v>54</v>
      </c>
      <c r="V74" s="15" t="s">
        <v>55</v>
      </c>
      <c r="W74" s="40"/>
    </row>
    <row r="75" spans="2:23" x14ac:dyDescent="0.2">
      <c r="B75" s="20"/>
      <c r="C75" s="15"/>
      <c r="D75" s="15" t="s">
        <v>61</v>
      </c>
      <c r="E75" s="37"/>
      <c r="F75" s="37"/>
      <c r="G75" s="37" t="s">
        <v>58</v>
      </c>
      <c r="H75" s="37" t="s">
        <v>58</v>
      </c>
      <c r="I75" s="15"/>
      <c r="J75" s="15" t="s">
        <v>129</v>
      </c>
      <c r="K75" s="15" t="s">
        <v>48</v>
      </c>
      <c r="L75" s="38" t="s">
        <v>49</v>
      </c>
      <c r="M75" s="81">
        <v>0</v>
      </c>
      <c r="N75" s="79" t="s">
        <v>50</v>
      </c>
      <c r="O75" s="39"/>
      <c r="P75" s="39"/>
      <c r="Q75" s="15"/>
      <c r="R75" s="125"/>
      <c r="S75" s="80"/>
      <c r="T75" s="15" t="s">
        <v>58</v>
      </c>
      <c r="U75" s="15" t="s">
        <v>54</v>
      </c>
      <c r="V75" s="15" t="s">
        <v>55</v>
      </c>
      <c r="W75" s="40"/>
    </row>
    <row r="76" spans="2:23" x14ac:dyDescent="0.2">
      <c r="B76" s="20"/>
      <c r="C76" s="15"/>
      <c r="D76" s="15" t="s">
        <v>63</v>
      </c>
      <c r="E76" s="37"/>
      <c r="F76" s="37"/>
      <c r="G76" s="37" t="s">
        <v>58</v>
      </c>
      <c r="H76" s="37" t="s">
        <v>58</v>
      </c>
      <c r="I76" s="15"/>
      <c r="J76" s="15" t="s">
        <v>129</v>
      </c>
      <c r="K76" s="15" t="s">
        <v>48</v>
      </c>
      <c r="L76" s="38" t="s">
        <v>49</v>
      </c>
      <c r="M76" s="81">
        <v>0</v>
      </c>
      <c r="N76" s="79" t="s">
        <v>50</v>
      </c>
      <c r="O76" s="39"/>
      <c r="P76" s="39"/>
      <c r="Q76" s="15"/>
      <c r="R76" s="125"/>
      <c r="S76" s="80"/>
      <c r="T76" s="15" t="s">
        <v>58</v>
      </c>
      <c r="U76" s="15" t="s">
        <v>54</v>
      </c>
      <c r="V76" s="15" t="s">
        <v>55</v>
      </c>
      <c r="W76" s="40"/>
    </row>
    <row r="77" spans="2:23" x14ac:dyDescent="0.2">
      <c r="B77" s="20"/>
      <c r="C77" s="15"/>
      <c r="D77" s="15" t="s">
        <v>64</v>
      </c>
      <c r="E77" s="37"/>
      <c r="F77" s="37"/>
      <c r="G77" s="37" t="s">
        <v>58</v>
      </c>
      <c r="H77" s="37" t="s">
        <v>58</v>
      </c>
      <c r="I77" s="15"/>
      <c r="J77" s="15" t="s">
        <v>129</v>
      </c>
      <c r="K77" s="15" t="s">
        <v>48</v>
      </c>
      <c r="L77" s="38" t="s">
        <v>49</v>
      </c>
      <c r="M77" s="81">
        <v>0</v>
      </c>
      <c r="N77" s="79" t="s">
        <v>50</v>
      </c>
      <c r="O77" s="39"/>
      <c r="P77" s="39"/>
      <c r="Q77" s="15"/>
      <c r="R77" s="125"/>
      <c r="S77" s="80"/>
      <c r="T77" s="15" t="s">
        <v>58</v>
      </c>
      <c r="U77" s="15" t="s">
        <v>54</v>
      </c>
      <c r="V77" s="15" t="s">
        <v>55</v>
      </c>
      <c r="W77" s="40"/>
    </row>
    <row r="78" spans="2:23" x14ac:dyDescent="0.2">
      <c r="B78" s="20"/>
      <c r="C78" s="15"/>
      <c r="D78" s="15" t="s">
        <v>119</v>
      </c>
      <c r="E78" s="37"/>
      <c r="F78" s="37"/>
      <c r="G78" s="37" t="s">
        <v>58</v>
      </c>
      <c r="H78" s="37" t="s">
        <v>58</v>
      </c>
      <c r="I78" s="15"/>
      <c r="J78" s="15" t="s">
        <v>66</v>
      </c>
      <c r="K78" s="15" t="s">
        <v>48</v>
      </c>
      <c r="L78" s="38" t="s">
        <v>49</v>
      </c>
      <c r="M78" s="81">
        <v>0</v>
      </c>
      <c r="N78" s="79" t="s">
        <v>50</v>
      </c>
      <c r="O78" s="39"/>
      <c r="P78" s="39"/>
      <c r="Q78" s="15"/>
      <c r="R78" s="125"/>
      <c r="S78" s="80"/>
      <c r="T78" s="15" t="s">
        <v>58</v>
      </c>
      <c r="U78" s="15" t="s">
        <v>54</v>
      </c>
      <c r="V78" s="15" t="s">
        <v>55</v>
      </c>
      <c r="W78" s="40"/>
    </row>
    <row r="79" spans="2:23" x14ac:dyDescent="0.2">
      <c r="B79" s="20"/>
      <c r="C79" s="15"/>
      <c r="D79" s="15" t="s">
        <v>121</v>
      </c>
      <c r="E79" s="37"/>
      <c r="F79" s="37"/>
      <c r="G79" s="37" t="s">
        <v>58</v>
      </c>
      <c r="H79" s="37" t="s">
        <v>58</v>
      </c>
      <c r="I79" s="15"/>
      <c r="J79" s="15" t="s">
        <v>66</v>
      </c>
      <c r="K79" s="15" t="s">
        <v>48</v>
      </c>
      <c r="L79" s="38" t="s">
        <v>49</v>
      </c>
      <c r="M79" s="81">
        <v>0</v>
      </c>
      <c r="N79" s="79" t="s">
        <v>50</v>
      </c>
      <c r="O79" s="39"/>
      <c r="P79" s="39"/>
      <c r="Q79" s="15"/>
      <c r="R79" s="125"/>
      <c r="S79" s="80"/>
      <c r="T79" s="15" t="s">
        <v>58</v>
      </c>
      <c r="U79" s="15" t="s">
        <v>54</v>
      </c>
      <c r="V79" s="15" t="s">
        <v>79</v>
      </c>
      <c r="W79" s="40" t="s">
        <v>122</v>
      </c>
    </row>
    <row r="80" spans="2:23" x14ac:dyDescent="0.2">
      <c r="B80" s="20"/>
      <c r="C80" s="15"/>
      <c r="D80" s="15" t="s">
        <v>71</v>
      </c>
      <c r="E80" s="37"/>
      <c r="F80" s="37"/>
      <c r="G80" s="37" t="s">
        <v>58</v>
      </c>
      <c r="H80" s="37" t="s">
        <v>58</v>
      </c>
      <c r="I80" s="15"/>
      <c r="J80" s="15" t="s">
        <v>130</v>
      </c>
      <c r="K80" s="15" t="s">
        <v>73</v>
      </c>
      <c r="L80" s="38" t="s">
        <v>49</v>
      </c>
      <c r="M80" s="81">
        <v>0</v>
      </c>
      <c r="N80" s="79" t="s">
        <v>50</v>
      </c>
      <c r="O80" s="39"/>
      <c r="P80" s="39"/>
      <c r="Q80" s="15"/>
      <c r="R80" s="125"/>
      <c r="S80" s="80"/>
      <c r="T80" s="15" t="s">
        <v>58</v>
      </c>
      <c r="U80" s="15" t="s">
        <v>54</v>
      </c>
      <c r="V80" s="15" t="s">
        <v>55</v>
      </c>
      <c r="W80" s="40"/>
    </row>
    <row r="81" spans="2:23" x14ac:dyDescent="0.2">
      <c r="B81" s="20"/>
      <c r="C81" s="15"/>
      <c r="D81" s="15" t="s">
        <v>124</v>
      </c>
      <c r="E81" s="37"/>
      <c r="F81" s="37"/>
      <c r="G81" s="37" t="s">
        <v>58</v>
      </c>
      <c r="H81" s="37" t="s">
        <v>58</v>
      </c>
      <c r="I81" s="15"/>
      <c r="J81" s="15" t="s">
        <v>131</v>
      </c>
      <c r="K81" s="15" t="s">
        <v>73</v>
      </c>
      <c r="L81" s="38" t="s">
        <v>49</v>
      </c>
      <c r="M81" s="81">
        <v>0</v>
      </c>
      <c r="N81" s="79" t="s">
        <v>50</v>
      </c>
      <c r="O81" s="39"/>
      <c r="P81" s="39"/>
      <c r="Q81" s="15"/>
      <c r="R81" s="125"/>
      <c r="S81" s="80"/>
      <c r="T81" s="15" t="s">
        <v>58</v>
      </c>
      <c r="U81" s="15" t="s">
        <v>54</v>
      </c>
      <c r="V81" s="15" t="s">
        <v>55</v>
      </c>
      <c r="W81" s="40"/>
    </row>
    <row r="82" spans="2:23" ht="15" customHeight="1" x14ac:dyDescent="0.2">
      <c r="B82" s="20"/>
      <c r="C82" s="15"/>
      <c r="D82" s="15" t="s">
        <v>126</v>
      </c>
      <c r="E82" s="37"/>
      <c r="F82" s="37"/>
      <c r="G82" s="37" t="s">
        <v>58</v>
      </c>
      <c r="H82" s="37" t="s">
        <v>58</v>
      </c>
      <c r="I82" s="15"/>
      <c r="J82" s="15" t="s">
        <v>132</v>
      </c>
      <c r="K82" s="15" t="s">
        <v>48</v>
      </c>
      <c r="L82" s="38" t="s">
        <v>49</v>
      </c>
      <c r="M82" s="81">
        <v>0</v>
      </c>
      <c r="N82" s="79" t="s">
        <v>50</v>
      </c>
      <c r="O82" s="39"/>
      <c r="P82" s="39"/>
      <c r="Q82" s="15"/>
      <c r="R82" s="126"/>
      <c r="S82" s="80"/>
      <c r="T82" s="15" t="s">
        <v>58</v>
      </c>
      <c r="U82" s="15" t="s">
        <v>54</v>
      </c>
      <c r="V82" s="15" t="s">
        <v>55</v>
      </c>
      <c r="W82" s="40"/>
    </row>
    <row r="83" spans="2:23" x14ac:dyDescent="0.2">
      <c r="B83" s="20"/>
      <c r="C83" s="15"/>
      <c r="D83" s="15" t="s">
        <v>57</v>
      </c>
      <c r="E83" s="37"/>
      <c r="F83" s="37"/>
      <c r="G83" s="37" t="s">
        <v>58</v>
      </c>
      <c r="H83" s="37" t="s">
        <v>58</v>
      </c>
      <c r="I83" s="15"/>
      <c r="J83" s="15" t="s">
        <v>133</v>
      </c>
      <c r="K83" s="15" t="s">
        <v>48</v>
      </c>
      <c r="L83" s="38" t="s">
        <v>49</v>
      </c>
      <c r="M83" s="17">
        <f>22.33/365</f>
        <v>6.1178082191780815E-2</v>
      </c>
      <c r="N83" s="79" t="s">
        <v>50</v>
      </c>
      <c r="O83" s="39"/>
      <c r="P83" s="39"/>
      <c r="Q83" s="15" t="s">
        <v>134</v>
      </c>
      <c r="R83" s="82" t="s">
        <v>135</v>
      </c>
      <c r="S83" s="80"/>
      <c r="T83" s="15" t="s">
        <v>58</v>
      </c>
      <c r="U83" s="15" t="s">
        <v>54</v>
      </c>
      <c r="V83" s="15" t="s">
        <v>55</v>
      </c>
      <c r="W83" s="40"/>
    </row>
    <row r="84" spans="2:23" ht="12.75" customHeight="1" x14ac:dyDescent="0.2">
      <c r="B84" s="43"/>
      <c r="C84" s="44"/>
      <c r="D84" s="44" t="s">
        <v>74</v>
      </c>
      <c r="E84" s="45"/>
      <c r="F84" s="45"/>
      <c r="G84" s="45">
        <v>42339</v>
      </c>
      <c r="H84" s="45" t="s">
        <v>58</v>
      </c>
      <c r="I84" s="44"/>
      <c r="J84" s="47" t="s">
        <v>75</v>
      </c>
      <c r="K84" s="44"/>
      <c r="L84" s="44" t="s">
        <v>76</v>
      </c>
      <c r="M84" s="47"/>
      <c r="N84" s="48"/>
      <c r="O84" s="48" t="s">
        <v>77</v>
      </c>
      <c r="P84" s="48" t="s">
        <v>78</v>
      </c>
      <c r="Q84" s="44"/>
      <c r="R84" s="44"/>
      <c r="S84" s="121" t="s">
        <v>135</v>
      </c>
      <c r="T84" s="44" t="s">
        <v>58</v>
      </c>
      <c r="U84" s="44" t="s">
        <v>54</v>
      </c>
      <c r="V84" s="44" t="s">
        <v>79</v>
      </c>
      <c r="W84" s="49" t="s">
        <v>80</v>
      </c>
    </row>
    <row r="85" spans="2:23" x14ac:dyDescent="0.2">
      <c r="B85" s="43"/>
      <c r="C85" s="44"/>
      <c r="D85" s="44" t="s">
        <v>81</v>
      </c>
      <c r="E85" s="45"/>
      <c r="F85" s="45"/>
      <c r="G85" s="45" t="s">
        <v>58</v>
      </c>
      <c r="H85" s="45" t="s">
        <v>58</v>
      </c>
      <c r="I85" s="44"/>
      <c r="J85" s="47" t="s">
        <v>58</v>
      </c>
      <c r="K85" s="44"/>
      <c r="L85" s="44" t="s">
        <v>76</v>
      </c>
      <c r="M85" s="47"/>
      <c r="N85" s="48"/>
      <c r="O85" s="48" t="s">
        <v>77</v>
      </c>
      <c r="P85" s="48" t="s">
        <v>78</v>
      </c>
      <c r="Q85" s="44"/>
      <c r="R85" s="44"/>
      <c r="S85" s="122"/>
      <c r="T85" s="44" t="s">
        <v>58</v>
      </c>
      <c r="U85" s="44" t="s">
        <v>54</v>
      </c>
      <c r="V85" s="44" t="s">
        <v>79</v>
      </c>
      <c r="W85" s="49" t="s">
        <v>58</v>
      </c>
    </row>
    <row r="86" spans="2:23" x14ac:dyDescent="0.2">
      <c r="B86" s="43"/>
      <c r="C86" s="44"/>
      <c r="D86" s="44" t="s">
        <v>82</v>
      </c>
      <c r="E86" s="45"/>
      <c r="F86" s="45"/>
      <c r="G86" s="45" t="s">
        <v>58</v>
      </c>
      <c r="H86" s="45" t="s">
        <v>58</v>
      </c>
      <c r="I86" s="44"/>
      <c r="J86" s="47" t="s">
        <v>58</v>
      </c>
      <c r="K86" s="44"/>
      <c r="L86" s="44" t="s">
        <v>76</v>
      </c>
      <c r="M86" s="47"/>
      <c r="N86" s="48"/>
      <c r="O86" s="48" t="s">
        <v>83</v>
      </c>
      <c r="P86" s="48" t="s">
        <v>78</v>
      </c>
      <c r="Q86" s="44"/>
      <c r="R86" s="44"/>
      <c r="S86" s="122"/>
      <c r="T86" s="44" t="s">
        <v>58</v>
      </c>
      <c r="U86" s="44" t="s">
        <v>54</v>
      </c>
      <c r="V86" s="44" t="s">
        <v>79</v>
      </c>
      <c r="W86" s="49" t="s">
        <v>58</v>
      </c>
    </row>
    <row r="87" spans="2:23" x14ac:dyDescent="0.2">
      <c r="B87" s="43"/>
      <c r="C87" s="44"/>
      <c r="D87" s="44" t="s">
        <v>84</v>
      </c>
      <c r="E87" s="45"/>
      <c r="F87" s="45"/>
      <c r="G87" s="45" t="s">
        <v>58</v>
      </c>
      <c r="H87" s="45" t="s">
        <v>58</v>
      </c>
      <c r="I87" s="44"/>
      <c r="J87" s="47" t="s">
        <v>58</v>
      </c>
      <c r="K87" s="44"/>
      <c r="L87" s="44" t="s">
        <v>76</v>
      </c>
      <c r="M87" s="47"/>
      <c r="N87" s="48"/>
      <c r="O87" s="48" t="s">
        <v>77</v>
      </c>
      <c r="P87" s="48" t="s">
        <v>78</v>
      </c>
      <c r="Q87" s="44"/>
      <c r="R87" s="44"/>
      <c r="S87" s="122"/>
      <c r="T87" s="44" t="s">
        <v>58</v>
      </c>
      <c r="U87" s="44" t="s">
        <v>54</v>
      </c>
      <c r="V87" s="44" t="s">
        <v>79</v>
      </c>
      <c r="W87" s="49" t="s">
        <v>58</v>
      </c>
    </row>
    <row r="88" spans="2:23" ht="12.75" customHeight="1" x14ac:dyDescent="0.2">
      <c r="B88" s="43"/>
      <c r="C88" s="44"/>
      <c r="D88" s="44" t="s">
        <v>85</v>
      </c>
      <c r="E88" s="45"/>
      <c r="F88" s="45"/>
      <c r="G88" s="45" t="s">
        <v>58</v>
      </c>
      <c r="H88" s="45" t="s">
        <v>58</v>
      </c>
      <c r="I88" s="44"/>
      <c r="J88" s="47" t="s">
        <v>58</v>
      </c>
      <c r="K88" s="44"/>
      <c r="L88" s="44" t="s">
        <v>76</v>
      </c>
      <c r="M88" s="47"/>
      <c r="N88" s="48"/>
      <c r="O88" s="48" t="s">
        <v>86</v>
      </c>
      <c r="P88" s="48" t="s">
        <v>78</v>
      </c>
      <c r="Q88" s="44"/>
      <c r="R88" s="44"/>
      <c r="S88" s="122"/>
      <c r="T88" s="44" t="s">
        <v>58</v>
      </c>
      <c r="U88" s="44" t="s">
        <v>54</v>
      </c>
      <c r="V88" s="44" t="s">
        <v>79</v>
      </c>
      <c r="W88" s="49" t="s">
        <v>58</v>
      </c>
    </row>
    <row r="89" spans="2:23" x14ac:dyDescent="0.2">
      <c r="B89" s="43"/>
      <c r="C89" s="44"/>
      <c r="D89" s="44" t="s">
        <v>87</v>
      </c>
      <c r="E89" s="45"/>
      <c r="F89" s="45"/>
      <c r="G89" s="45" t="s">
        <v>58</v>
      </c>
      <c r="H89" s="45" t="s">
        <v>58</v>
      </c>
      <c r="I89" s="44"/>
      <c r="J89" s="47" t="s">
        <v>58</v>
      </c>
      <c r="K89" s="44"/>
      <c r="L89" s="44" t="s">
        <v>76</v>
      </c>
      <c r="M89" s="47"/>
      <c r="N89" s="48"/>
      <c r="O89" s="48" t="s">
        <v>86</v>
      </c>
      <c r="P89" s="48" t="s">
        <v>78</v>
      </c>
      <c r="Q89" s="44"/>
      <c r="R89" s="44"/>
      <c r="S89" s="122"/>
      <c r="T89" s="44" t="s">
        <v>58</v>
      </c>
      <c r="U89" s="44" t="s">
        <v>54</v>
      </c>
      <c r="V89" s="44" t="s">
        <v>79</v>
      </c>
      <c r="W89" s="49" t="s">
        <v>58</v>
      </c>
    </row>
    <row r="90" spans="2:23" x14ac:dyDescent="0.2">
      <c r="B90" s="43"/>
      <c r="C90" s="44"/>
      <c r="D90" s="44" t="s">
        <v>136</v>
      </c>
      <c r="E90" s="45"/>
      <c r="F90" s="45"/>
      <c r="G90" s="45" t="s">
        <v>58</v>
      </c>
      <c r="H90" s="45" t="s">
        <v>58</v>
      </c>
      <c r="I90" s="44"/>
      <c r="J90" s="47" t="s">
        <v>58</v>
      </c>
      <c r="K90" s="44"/>
      <c r="L90" s="44" t="s">
        <v>76</v>
      </c>
      <c r="M90" s="47"/>
      <c r="N90" s="48"/>
      <c r="O90" s="48" t="s">
        <v>83</v>
      </c>
      <c r="P90" s="48" t="s">
        <v>78</v>
      </c>
      <c r="Q90" s="44"/>
      <c r="R90" s="44"/>
      <c r="S90" s="122"/>
      <c r="T90" s="44" t="s">
        <v>58</v>
      </c>
      <c r="U90" s="44" t="s">
        <v>54</v>
      </c>
      <c r="V90" s="44" t="s">
        <v>79</v>
      </c>
      <c r="W90" s="49" t="s">
        <v>58</v>
      </c>
    </row>
    <row r="91" spans="2:23" x14ac:dyDescent="0.2">
      <c r="B91" s="43"/>
      <c r="C91" s="44"/>
      <c r="D91" s="44" t="s">
        <v>137</v>
      </c>
      <c r="E91" s="45"/>
      <c r="F91" s="45"/>
      <c r="G91" s="45" t="s">
        <v>58</v>
      </c>
      <c r="H91" s="45" t="s">
        <v>58</v>
      </c>
      <c r="I91" s="44"/>
      <c r="J91" s="47" t="s">
        <v>58</v>
      </c>
      <c r="K91" s="44"/>
      <c r="L91" s="44" t="s">
        <v>76</v>
      </c>
      <c r="M91" s="47"/>
      <c r="N91" s="48"/>
      <c r="O91" s="48" t="s">
        <v>83</v>
      </c>
      <c r="P91" s="48" t="s">
        <v>78</v>
      </c>
      <c r="Q91" s="44"/>
      <c r="R91" s="44"/>
      <c r="S91" s="122"/>
      <c r="T91" s="44" t="s">
        <v>58</v>
      </c>
      <c r="U91" s="44" t="s">
        <v>54</v>
      </c>
      <c r="V91" s="44" t="s">
        <v>79</v>
      </c>
      <c r="W91" s="49" t="s">
        <v>58</v>
      </c>
    </row>
    <row r="92" spans="2:23" x14ac:dyDescent="0.2">
      <c r="B92" s="43"/>
      <c r="C92" s="44"/>
      <c r="D92" s="44" t="s">
        <v>138</v>
      </c>
      <c r="E92" s="45"/>
      <c r="F92" s="45"/>
      <c r="G92" s="45" t="s">
        <v>58</v>
      </c>
      <c r="H92" s="45" t="s">
        <v>58</v>
      </c>
      <c r="I92" s="44"/>
      <c r="J92" s="47" t="s">
        <v>58</v>
      </c>
      <c r="K92" s="44"/>
      <c r="L92" s="44" t="s">
        <v>76</v>
      </c>
      <c r="M92" s="47"/>
      <c r="N92" s="48"/>
      <c r="O92" s="48" t="s">
        <v>77</v>
      </c>
      <c r="P92" s="48" t="s">
        <v>78</v>
      </c>
      <c r="Q92" s="44"/>
      <c r="R92" s="44"/>
      <c r="S92" s="122"/>
      <c r="T92" s="44" t="s">
        <v>58</v>
      </c>
      <c r="U92" s="44" t="s">
        <v>54</v>
      </c>
      <c r="V92" s="44" t="s">
        <v>79</v>
      </c>
      <c r="W92" s="49" t="s">
        <v>58</v>
      </c>
    </row>
    <row r="93" spans="2:23" x14ac:dyDescent="0.2">
      <c r="B93" s="43"/>
      <c r="C93" s="44"/>
      <c r="D93" s="44" t="s">
        <v>139</v>
      </c>
      <c r="E93" s="45"/>
      <c r="F93" s="45"/>
      <c r="G93" s="45" t="s">
        <v>58</v>
      </c>
      <c r="H93" s="45" t="s">
        <v>58</v>
      </c>
      <c r="I93" s="44"/>
      <c r="J93" s="47" t="s">
        <v>58</v>
      </c>
      <c r="K93" s="44"/>
      <c r="L93" s="44" t="s">
        <v>76</v>
      </c>
      <c r="M93" s="47"/>
      <c r="N93" s="48"/>
      <c r="O93" s="48" t="s">
        <v>77</v>
      </c>
      <c r="P93" s="48" t="s">
        <v>78</v>
      </c>
      <c r="Q93" s="44"/>
      <c r="R93" s="44"/>
      <c r="S93" s="122"/>
      <c r="T93" s="44" t="s">
        <v>58</v>
      </c>
      <c r="U93" s="44" t="s">
        <v>54</v>
      </c>
      <c r="V93" s="44" t="s">
        <v>79</v>
      </c>
      <c r="W93" s="49" t="s">
        <v>58</v>
      </c>
    </row>
    <row r="94" spans="2:23" x14ac:dyDescent="0.2">
      <c r="B94" s="43"/>
      <c r="C94" s="44"/>
      <c r="D94" s="44" t="s">
        <v>88</v>
      </c>
      <c r="E94" s="45"/>
      <c r="F94" s="45"/>
      <c r="G94" s="45" t="s">
        <v>58</v>
      </c>
      <c r="H94" s="45" t="s">
        <v>58</v>
      </c>
      <c r="I94" s="44"/>
      <c r="J94" s="47" t="s">
        <v>58</v>
      </c>
      <c r="K94" s="44"/>
      <c r="L94" s="44" t="s">
        <v>76</v>
      </c>
      <c r="M94" s="47"/>
      <c r="N94" s="48"/>
      <c r="O94" s="48" t="s">
        <v>90</v>
      </c>
      <c r="P94" s="48" t="s">
        <v>78</v>
      </c>
      <c r="Q94" s="44"/>
      <c r="R94" s="44"/>
      <c r="S94" s="122"/>
      <c r="T94" s="44" t="s">
        <v>58</v>
      </c>
      <c r="U94" s="44" t="s">
        <v>54</v>
      </c>
      <c r="V94" s="44" t="s">
        <v>91</v>
      </c>
      <c r="W94" s="71" t="s">
        <v>140</v>
      </c>
    </row>
    <row r="95" spans="2:23" x14ac:dyDescent="0.2">
      <c r="B95" s="43"/>
      <c r="C95" s="44"/>
      <c r="D95" s="44" t="s">
        <v>93</v>
      </c>
      <c r="E95" s="45"/>
      <c r="F95" s="45"/>
      <c r="G95" s="45" t="s">
        <v>58</v>
      </c>
      <c r="H95" s="45" t="s">
        <v>58</v>
      </c>
      <c r="I95" s="44"/>
      <c r="J95" s="47" t="s">
        <v>58</v>
      </c>
      <c r="K95" s="44"/>
      <c r="L95" s="44" t="s">
        <v>76</v>
      </c>
      <c r="M95" s="47"/>
      <c r="N95" s="48"/>
      <c r="O95" s="48" t="s">
        <v>90</v>
      </c>
      <c r="P95" s="48" t="s">
        <v>78</v>
      </c>
      <c r="Q95" s="44"/>
      <c r="R95" s="44"/>
      <c r="S95" s="122"/>
      <c r="T95" s="44" t="s">
        <v>58</v>
      </c>
      <c r="U95" s="44" t="s">
        <v>54</v>
      </c>
      <c r="V95" s="44" t="s">
        <v>91</v>
      </c>
      <c r="W95" s="49" t="s">
        <v>58</v>
      </c>
    </row>
    <row r="96" spans="2:23" x14ac:dyDescent="0.2">
      <c r="B96" s="43"/>
      <c r="C96" s="44"/>
      <c r="D96" s="44" t="s">
        <v>95</v>
      </c>
      <c r="E96" s="45"/>
      <c r="F96" s="45"/>
      <c r="G96" s="45" t="s">
        <v>58</v>
      </c>
      <c r="H96" s="45" t="s">
        <v>58</v>
      </c>
      <c r="I96" s="44"/>
      <c r="J96" s="47" t="s">
        <v>58</v>
      </c>
      <c r="K96" s="44"/>
      <c r="L96" s="44" t="s">
        <v>76</v>
      </c>
      <c r="M96" s="47"/>
      <c r="N96" s="48"/>
      <c r="O96" s="48" t="s">
        <v>96</v>
      </c>
      <c r="P96" s="48" t="s">
        <v>78</v>
      </c>
      <c r="Q96" s="44"/>
      <c r="R96" s="44"/>
      <c r="S96" s="122"/>
      <c r="T96" s="44" t="s">
        <v>58</v>
      </c>
      <c r="U96" s="44" t="s">
        <v>54</v>
      </c>
      <c r="V96" s="44" t="s">
        <v>91</v>
      </c>
      <c r="W96" s="49" t="s">
        <v>58</v>
      </c>
    </row>
    <row r="97" spans="2:23" x14ac:dyDescent="0.2">
      <c r="B97" s="43"/>
      <c r="C97" s="44"/>
      <c r="D97" s="44" t="s">
        <v>97</v>
      </c>
      <c r="E97" s="45"/>
      <c r="F97" s="45"/>
      <c r="G97" s="45" t="s">
        <v>58</v>
      </c>
      <c r="H97" s="45" t="s">
        <v>58</v>
      </c>
      <c r="I97" s="44"/>
      <c r="J97" s="47" t="s">
        <v>58</v>
      </c>
      <c r="K97" s="44"/>
      <c r="L97" s="44" t="s">
        <v>76</v>
      </c>
      <c r="M97" s="47"/>
      <c r="N97" s="48"/>
      <c r="O97" s="48" t="s">
        <v>98</v>
      </c>
      <c r="P97" s="48" t="s">
        <v>78</v>
      </c>
      <c r="Q97" s="44"/>
      <c r="R97" s="44"/>
      <c r="S97" s="122"/>
      <c r="T97" s="44" t="s">
        <v>58</v>
      </c>
      <c r="U97" s="44" t="s">
        <v>54</v>
      </c>
      <c r="V97" s="44" t="s">
        <v>91</v>
      </c>
      <c r="W97" s="49"/>
    </row>
    <row r="98" spans="2:23" x14ac:dyDescent="0.2">
      <c r="B98" s="43"/>
      <c r="C98" s="44"/>
      <c r="D98" s="44" t="s">
        <v>99</v>
      </c>
      <c r="E98" s="45"/>
      <c r="F98" s="45"/>
      <c r="G98" s="45" t="s">
        <v>58</v>
      </c>
      <c r="H98" s="45" t="s">
        <v>58</v>
      </c>
      <c r="I98" s="44"/>
      <c r="J98" s="47" t="s">
        <v>58</v>
      </c>
      <c r="K98" s="44"/>
      <c r="L98" s="44" t="s">
        <v>76</v>
      </c>
      <c r="M98" s="47"/>
      <c r="N98" s="48"/>
      <c r="O98" s="48" t="s">
        <v>98</v>
      </c>
      <c r="P98" s="48" t="s">
        <v>78</v>
      </c>
      <c r="Q98" s="44"/>
      <c r="R98" s="44"/>
      <c r="S98" s="122"/>
      <c r="T98" s="44" t="s">
        <v>58</v>
      </c>
      <c r="U98" s="44" t="s">
        <v>54</v>
      </c>
      <c r="V98" s="44" t="s">
        <v>91</v>
      </c>
      <c r="W98" s="49"/>
    </row>
    <row r="99" spans="2:23" ht="13.5" thickBot="1" x14ac:dyDescent="0.25">
      <c r="B99" s="50"/>
      <c r="C99" s="51"/>
      <c r="D99" s="51" t="s">
        <v>100</v>
      </c>
      <c r="E99" s="52"/>
      <c r="F99" s="52"/>
      <c r="G99" s="52" t="s">
        <v>58</v>
      </c>
      <c r="H99" s="52" t="s">
        <v>58</v>
      </c>
      <c r="I99" s="51"/>
      <c r="J99" s="53" t="s">
        <v>58</v>
      </c>
      <c r="K99" s="51"/>
      <c r="L99" s="51" t="s">
        <v>76</v>
      </c>
      <c r="M99" s="53"/>
      <c r="N99" s="54"/>
      <c r="O99" s="54" t="s">
        <v>101</v>
      </c>
      <c r="P99" s="54" t="s">
        <v>78</v>
      </c>
      <c r="Q99" s="51"/>
      <c r="R99" s="51"/>
      <c r="S99" s="123"/>
      <c r="T99" s="51" t="s">
        <v>58</v>
      </c>
      <c r="U99" s="51" t="s">
        <v>54</v>
      </c>
      <c r="V99" s="51" t="s">
        <v>91</v>
      </c>
      <c r="W99" s="55"/>
    </row>
    <row r="100" spans="2:23" ht="38.25" x14ac:dyDescent="0.2">
      <c r="B100" s="31" t="s">
        <v>43</v>
      </c>
      <c r="C100" s="74" t="s">
        <v>160</v>
      </c>
      <c r="D100" s="32" t="s">
        <v>44</v>
      </c>
      <c r="E100" s="33">
        <v>45062</v>
      </c>
      <c r="F100" s="33">
        <v>45287</v>
      </c>
      <c r="G100" s="37">
        <v>45078</v>
      </c>
      <c r="H100" s="33">
        <v>45657</v>
      </c>
      <c r="I100" s="35" t="s">
        <v>273</v>
      </c>
      <c r="J100" s="56">
        <v>2000</v>
      </c>
      <c r="K100" s="32" t="s">
        <v>48</v>
      </c>
      <c r="L100" s="32" t="s">
        <v>49</v>
      </c>
      <c r="M100" s="34">
        <f>420/365</f>
        <v>1.1506849315068493</v>
      </c>
      <c r="N100" s="35" t="s">
        <v>50</v>
      </c>
      <c r="O100" s="35"/>
      <c r="P100" s="35"/>
      <c r="Q100" s="32" t="s">
        <v>158</v>
      </c>
      <c r="R100" s="124" t="s">
        <v>272</v>
      </c>
      <c r="S100" s="32"/>
      <c r="T100" s="32" t="s">
        <v>53</v>
      </c>
      <c r="U100" s="32" t="s">
        <v>159</v>
      </c>
      <c r="V100" s="32" t="s">
        <v>55</v>
      </c>
      <c r="W100" s="36" t="s">
        <v>274</v>
      </c>
    </row>
    <row r="101" spans="2:23" x14ac:dyDescent="0.2">
      <c r="B101" s="20"/>
      <c r="C101" s="15"/>
      <c r="D101" s="15" t="s">
        <v>60</v>
      </c>
      <c r="E101" s="37"/>
      <c r="F101" s="37"/>
      <c r="G101" s="37" t="s">
        <v>58</v>
      </c>
      <c r="H101" s="37" t="s">
        <v>58</v>
      </c>
      <c r="I101" s="37" t="s">
        <v>58</v>
      </c>
      <c r="J101" s="16">
        <v>2000</v>
      </c>
      <c r="K101" s="15" t="s">
        <v>48</v>
      </c>
      <c r="L101" s="15" t="s">
        <v>49</v>
      </c>
      <c r="M101" s="16">
        <v>0</v>
      </c>
      <c r="N101" s="39" t="s">
        <v>50</v>
      </c>
      <c r="O101" s="39"/>
      <c r="P101" s="39"/>
      <c r="Q101" s="15"/>
      <c r="R101" s="125"/>
      <c r="S101" s="15"/>
      <c r="T101" s="15" t="s">
        <v>58</v>
      </c>
      <c r="U101" s="15" t="s">
        <v>159</v>
      </c>
      <c r="V101" s="15" t="s">
        <v>55</v>
      </c>
      <c r="W101" s="40" t="s">
        <v>58</v>
      </c>
    </row>
    <row r="102" spans="2:23" x14ac:dyDescent="0.2">
      <c r="B102" s="20"/>
      <c r="C102" s="15"/>
      <c r="D102" s="15" t="s">
        <v>61</v>
      </c>
      <c r="E102" s="37"/>
      <c r="F102" s="37"/>
      <c r="G102" s="37" t="s">
        <v>58</v>
      </c>
      <c r="H102" s="37" t="s">
        <v>58</v>
      </c>
      <c r="I102" s="37" t="s">
        <v>58</v>
      </c>
      <c r="J102" s="16">
        <v>500</v>
      </c>
      <c r="K102" s="15" t="s">
        <v>48</v>
      </c>
      <c r="L102" s="15" t="s">
        <v>49</v>
      </c>
      <c r="M102" s="16">
        <v>0</v>
      </c>
      <c r="N102" s="39" t="s">
        <v>50</v>
      </c>
      <c r="O102" s="39"/>
      <c r="P102" s="39"/>
      <c r="Q102" s="15"/>
      <c r="R102" s="125"/>
      <c r="S102" s="15"/>
      <c r="T102" s="15" t="s">
        <v>58</v>
      </c>
      <c r="U102" s="15" t="s">
        <v>159</v>
      </c>
      <c r="V102" s="15" t="s">
        <v>55</v>
      </c>
      <c r="W102" s="40" t="s">
        <v>58</v>
      </c>
    </row>
    <row r="103" spans="2:23" x14ac:dyDescent="0.2">
      <c r="B103" s="20"/>
      <c r="C103" s="15"/>
      <c r="D103" s="15" t="s">
        <v>63</v>
      </c>
      <c r="E103" s="37"/>
      <c r="F103" s="37"/>
      <c r="G103" s="37" t="s">
        <v>58</v>
      </c>
      <c r="H103" s="37" t="s">
        <v>58</v>
      </c>
      <c r="I103" s="37" t="s">
        <v>58</v>
      </c>
      <c r="J103" s="16">
        <v>500</v>
      </c>
      <c r="K103" s="15" t="s">
        <v>48</v>
      </c>
      <c r="L103" s="15" t="s">
        <v>49</v>
      </c>
      <c r="M103" s="16">
        <v>0</v>
      </c>
      <c r="N103" s="39" t="s">
        <v>50</v>
      </c>
      <c r="O103" s="39"/>
      <c r="P103" s="39"/>
      <c r="Q103" s="15"/>
      <c r="R103" s="125"/>
      <c r="S103" s="15"/>
      <c r="T103" s="15" t="s">
        <v>58</v>
      </c>
      <c r="U103" s="15" t="s">
        <v>159</v>
      </c>
      <c r="V103" s="15" t="s">
        <v>55</v>
      </c>
      <c r="W103" s="40" t="s">
        <v>58</v>
      </c>
    </row>
    <row r="104" spans="2:23" ht="12.75" customHeight="1" x14ac:dyDescent="0.2">
      <c r="B104" s="20"/>
      <c r="C104" s="15"/>
      <c r="D104" s="15" t="s">
        <v>57</v>
      </c>
      <c r="E104" s="37"/>
      <c r="F104" s="37"/>
      <c r="G104" s="37" t="s">
        <v>58</v>
      </c>
      <c r="H104" s="37" t="s">
        <v>58</v>
      </c>
      <c r="I104" s="37" t="s">
        <v>58</v>
      </c>
      <c r="J104" s="16">
        <v>1000</v>
      </c>
      <c r="K104" s="15" t="s">
        <v>48</v>
      </c>
      <c r="L104" s="15" t="s">
        <v>49</v>
      </c>
      <c r="M104" s="16">
        <v>0</v>
      </c>
      <c r="N104" s="39" t="s">
        <v>50</v>
      </c>
      <c r="O104" s="39"/>
      <c r="P104" s="39"/>
      <c r="Q104" s="15"/>
      <c r="R104" s="125"/>
      <c r="S104" s="63"/>
      <c r="T104" s="15" t="s">
        <v>58</v>
      </c>
      <c r="U104" s="15" t="s">
        <v>159</v>
      </c>
      <c r="V104" s="15" t="s">
        <v>55</v>
      </c>
      <c r="W104" s="40" t="s">
        <v>58</v>
      </c>
    </row>
    <row r="105" spans="2:23" x14ac:dyDescent="0.2">
      <c r="B105" s="20"/>
      <c r="C105" s="15"/>
      <c r="D105" s="15" t="s">
        <v>64</v>
      </c>
      <c r="E105" s="37"/>
      <c r="F105" s="37"/>
      <c r="G105" s="37" t="s">
        <v>58</v>
      </c>
      <c r="H105" s="37" t="s">
        <v>58</v>
      </c>
      <c r="I105" s="37" t="s">
        <v>58</v>
      </c>
      <c r="J105" s="16">
        <v>0</v>
      </c>
      <c r="K105" s="15" t="s">
        <v>48</v>
      </c>
      <c r="L105" s="15" t="s">
        <v>49</v>
      </c>
      <c r="M105" s="16">
        <v>0</v>
      </c>
      <c r="N105" s="39" t="s">
        <v>50</v>
      </c>
      <c r="O105" s="39"/>
      <c r="P105" s="39"/>
      <c r="Q105" s="15"/>
      <c r="R105" s="125"/>
      <c r="S105" s="63"/>
      <c r="T105" s="15" t="s">
        <v>58</v>
      </c>
      <c r="U105" s="15" t="s">
        <v>159</v>
      </c>
      <c r="V105" s="15" t="s">
        <v>55</v>
      </c>
      <c r="W105" s="40" t="s">
        <v>58</v>
      </c>
    </row>
    <row r="106" spans="2:23" x14ac:dyDescent="0.2">
      <c r="B106" s="20"/>
      <c r="C106" s="15"/>
      <c r="D106" s="15" t="s">
        <v>71</v>
      </c>
      <c r="E106" s="37"/>
      <c r="F106" s="37"/>
      <c r="G106" s="37" t="s">
        <v>58</v>
      </c>
      <c r="H106" s="37" t="s">
        <v>58</v>
      </c>
      <c r="I106" s="37" t="s">
        <v>58</v>
      </c>
      <c r="J106" s="16">
        <v>80000</v>
      </c>
      <c r="K106" s="15" t="s">
        <v>73</v>
      </c>
      <c r="L106" s="15" t="s">
        <v>49</v>
      </c>
      <c r="M106" s="16">
        <v>0</v>
      </c>
      <c r="N106" s="39" t="s">
        <v>50</v>
      </c>
      <c r="O106" s="39"/>
      <c r="P106" s="39"/>
      <c r="Q106" s="15"/>
      <c r="R106" s="126"/>
      <c r="S106" s="63"/>
      <c r="T106" s="15" t="s">
        <v>58</v>
      </c>
      <c r="U106" s="15" t="s">
        <v>159</v>
      </c>
      <c r="V106" s="15" t="s">
        <v>55</v>
      </c>
      <c r="W106" s="40" t="s">
        <v>58</v>
      </c>
    </row>
    <row r="107" spans="2:23" ht="25.5" x14ac:dyDescent="0.2">
      <c r="B107" s="43"/>
      <c r="C107" s="44"/>
      <c r="D107" s="44" t="s">
        <v>74</v>
      </c>
      <c r="E107" s="45"/>
      <c r="F107" s="45"/>
      <c r="G107" s="45" t="s">
        <v>58</v>
      </c>
      <c r="H107" s="45" t="s">
        <v>58</v>
      </c>
      <c r="I107" s="45" t="s">
        <v>58</v>
      </c>
      <c r="J107" s="47" t="s">
        <v>75</v>
      </c>
      <c r="K107" s="44"/>
      <c r="L107" s="44" t="s">
        <v>76</v>
      </c>
      <c r="M107" s="44"/>
      <c r="N107" s="48"/>
      <c r="O107" s="65">
        <v>0.1038</v>
      </c>
      <c r="P107" s="48" t="s">
        <v>78</v>
      </c>
      <c r="Q107" s="44"/>
      <c r="R107" s="69"/>
      <c r="S107" s="121" t="s">
        <v>272</v>
      </c>
      <c r="T107" s="44" t="s">
        <v>58</v>
      </c>
      <c r="U107" s="44" t="s">
        <v>159</v>
      </c>
      <c r="V107" s="44" t="s">
        <v>79</v>
      </c>
      <c r="W107" s="71" t="s">
        <v>275</v>
      </c>
    </row>
    <row r="108" spans="2:23" x14ac:dyDescent="0.2">
      <c r="B108" s="43"/>
      <c r="C108" s="44"/>
      <c r="D108" s="44" t="s">
        <v>81</v>
      </c>
      <c r="E108" s="45"/>
      <c r="F108" s="45"/>
      <c r="G108" s="45" t="s">
        <v>58</v>
      </c>
      <c r="H108" s="45" t="s">
        <v>58</v>
      </c>
      <c r="I108" s="45" t="s">
        <v>58</v>
      </c>
      <c r="J108" s="47" t="s">
        <v>58</v>
      </c>
      <c r="K108" s="44"/>
      <c r="L108" s="44" t="s">
        <v>76</v>
      </c>
      <c r="M108" s="44"/>
      <c r="N108" s="48"/>
      <c r="O108" s="65">
        <v>0.1038</v>
      </c>
      <c r="P108" s="48" t="s">
        <v>78</v>
      </c>
      <c r="Q108" s="44"/>
      <c r="R108" s="69"/>
      <c r="S108" s="122"/>
      <c r="T108" s="44" t="s">
        <v>58</v>
      </c>
      <c r="U108" s="44" t="s">
        <v>159</v>
      </c>
      <c r="V108" s="44" t="s">
        <v>79</v>
      </c>
      <c r="W108" s="49" t="s">
        <v>58</v>
      </c>
    </row>
    <row r="109" spans="2:23" x14ac:dyDescent="0.2">
      <c r="B109" s="43"/>
      <c r="C109" s="44"/>
      <c r="D109" s="44" t="s">
        <v>82</v>
      </c>
      <c r="E109" s="45"/>
      <c r="F109" s="45"/>
      <c r="G109" s="45" t="s">
        <v>58</v>
      </c>
      <c r="H109" s="45" t="s">
        <v>58</v>
      </c>
      <c r="I109" s="45" t="s">
        <v>58</v>
      </c>
      <c r="J109" s="47" t="s">
        <v>58</v>
      </c>
      <c r="K109" s="44"/>
      <c r="L109" s="44" t="s">
        <v>76</v>
      </c>
      <c r="M109" s="44"/>
      <c r="N109" s="48"/>
      <c r="O109" s="65">
        <v>5.1900000000000002E-2</v>
      </c>
      <c r="P109" s="48" t="s">
        <v>78</v>
      </c>
      <c r="Q109" s="44"/>
      <c r="R109" s="69"/>
      <c r="S109" s="122"/>
      <c r="T109" s="44" t="s">
        <v>58</v>
      </c>
      <c r="U109" s="44" t="s">
        <v>159</v>
      </c>
      <c r="V109" s="44" t="s">
        <v>79</v>
      </c>
      <c r="W109" s="49" t="s">
        <v>58</v>
      </c>
    </row>
    <row r="110" spans="2:23" x14ac:dyDescent="0.2">
      <c r="B110" s="43"/>
      <c r="C110" s="44"/>
      <c r="D110" s="44" t="s">
        <v>84</v>
      </c>
      <c r="E110" s="45"/>
      <c r="F110" s="45"/>
      <c r="G110" s="45" t="s">
        <v>58</v>
      </c>
      <c r="H110" s="45" t="s">
        <v>58</v>
      </c>
      <c r="I110" s="45" t="s">
        <v>58</v>
      </c>
      <c r="J110" s="47" t="s">
        <v>58</v>
      </c>
      <c r="K110" s="44"/>
      <c r="L110" s="44" t="s">
        <v>76</v>
      </c>
      <c r="M110" s="44"/>
      <c r="N110" s="48"/>
      <c r="O110" s="65">
        <v>0.1038</v>
      </c>
      <c r="P110" s="48" t="s">
        <v>78</v>
      </c>
      <c r="Q110" s="44"/>
      <c r="R110" s="69"/>
      <c r="S110" s="122"/>
      <c r="T110" s="44" t="s">
        <v>58</v>
      </c>
      <c r="U110" s="44" t="s">
        <v>159</v>
      </c>
      <c r="V110" s="44" t="s">
        <v>79</v>
      </c>
      <c r="W110" s="49" t="s">
        <v>58</v>
      </c>
    </row>
    <row r="111" spans="2:23" x14ac:dyDescent="0.2">
      <c r="B111" s="43"/>
      <c r="C111" s="44"/>
      <c r="D111" s="44" t="s">
        <v>85</v>
      </c>
      <c r="E111" s="45"/>
      <c r="F111" s="45"/>
      <c r="G111" s="45" t="s">
        <v>58</v>
      </c>
      <c r="H111" s="45" t="s">
        <v>58</v>
      </c>
      <c r="I111" s="45" t="s">
        <v>58</v>
      </c>
      <c r="J111" s="47" t="s">
        <v>58</v>
      </c>
      <c r="K111" s="44"/>
      <c r="L111" s="44" t="s">
        <v>76</v>
      </c>
      <c r="M111" s="44"/>
      <c r="N111" s="48"/>
      <c r="O111" s="65">
        <v>5.1900000000000002E-2</v>
      </c>
      <c r="P111" s="48" t="s">
        <v>78</v>
      </c>
      <c r="Q111" s="44"/>
      <c r="R111" s="69"/>
      <c r="S111" s="122"/>
      <c r="T111" s="44" t="s">
        <v>58</v>
      </c>
      <c r="U111" s="44" t="s">
        <v>159</v>
      </c>
      <c r="V111" s="44" t="s">
        <v>79</v>
      </c>
      <c r="W111" s="49" t="s">
        <v>58</v>
      </c>
    </row>
    <row r="112" spans="2:23" x14ac:dyDescent="0.2">
      <c r="B112" s="43"/>
      <c r="C112" s="44"/>
      <c r="D112" s="44" t="s">
        <v>87</v>
      </c>
      <c r="E112" s="45"/>
      <c r="F112" s="45"/>
      <c r="G112" s="45" t="s">
        <v>58</v>
      </c>
      <c r="H112" s="45" t="s">
        <v>58</v>
      </c>
      <c r="I112" s="45" t="s">
        <v>58</v>
      </c>
      <c r="J112" s="47" t="s">
        <v>58</v>
      </c>
      <c r="K112" s="44"/>
      <c r="L112" s="44" t="s">
        <v>76</v>
      </c>
      <c r="M112" s="44"/>
      <c r="N112" s="48"/>
      <c r="O112" s="65">
        <v>5.1900000000000002E-2</v>
      </c>
      <c r="P112" s="48" t="s">
        <v>78</v>
      </c>
      <c r="Q112" s="44"/>
      <c r="R112" s="69"/>
      <c r="S112" s="122"/>
      <c r="T112" s="44" t="s">
        <v>58</v>
      </c>
      <c r="U112" s="44" t="s">
        <v>159</v>
      </c>
      <c r="V112" s="44" t="s">
        <v>79</v>
      </c>
      <c r="W112" s="49" t="s">
        <v>58</v>
      </c>
    </row>
    <row r="113" spans="2:23" ht="34.5" customHeight="1" x14ac:dyDescent="0.2">
      <c r="B113" s="43"/>
      <c r="C113" s="44"/>
      <c r="D113" s="44" t="s">
        <v>88</v>
      </c>
      <c r="E113" s="45"/>
      <c r="F113" s="45"/>
      <c r="G113" s="45" t="s">
        <v>269</v>
      </c>
      <c r="H113" s="45" t="s">
        <v>58</v>
      </c>
      <c r="I113" s="44" t="s">
        <v>276</v>
      </c>
      <c r="J113" s="47" t="s">
        <v>58</v>
      </c>
      <c r="K113" s="44"/>
      <c r="L113" s="44" t="s">
        <v>76</v>
      </c>
      <c r="M113" s="44"/>
      <c r="N113" s="48"/>
      <c r="O113" s="65">
        <v>1.0633999999999999</v>
      </c>
      <c r="P113" s="48" t="s">
        <v>78</v>
      </c>
      <c r="Q113" s="44"/>
      <c r="R113" s="69"/>
      <c r="S113" s="122"/>
      <c r="T113" s="44" t="s">
        <v>58</v>
      </c>
      <c r="U113" s="44" t="s">
        <v>159</v>
      </c>
      <c r="V113" s="44" t="s">
        <v>91</v>
      </c>
      <c r="W113" s="71" t="s">
        <v>278</v>
      </c>
    </row>
    <row r="114" spans="2:23" ht="38.25" x14ac:dyDescent="0.2">
      <c r="B114" s="43"/>
      <c r="C114" s="44"/>
      <c r="D114" s="44" t="s">
        <v>93</v>
      </c>
      <c r="E114" s="45"/>
      <c r="F114" s="45"/>
      <c r="G114" s="45">
        <v>45078</v>
      </c>
      <c r="H114" s="45" t="s">
        <v>58</v>
      </c>
      <c r="I114" s="48" t="s">
        <v>273</v>
      </c>
      <c r="J114" s="44" t="s">
        <v>58</v>
      </c>
      <c r="K114" s="44"/>
      <c r="L114" s="44" t="s">
        <v>76</v>
      </c>
      <c r="M114" s="44"/>
      <c r="N114" s="48"/>
      <c r="O114" s="65">
        <v>1.0633999999999999</v>
      </c>
      <c r="P114" s="48" t="s">
        <v>78</v>
      </c>
      <c r="Q114" s="44"/>
      <c r="R114" s="69"/>
      <c r="S114" s="122"/>
      <c r="T114" s="44" t="s">
        <v>58</v>
      </c>
      <c r="U114" s="44" t="s">
        <v>159</v>
      </c>
      <c r="V114" s="44" t="s">
        <v>91</v>
      </c>
      <c r="W114" s="120" t="s">
        <v>274</v>
      </c>
    </row>
    <row r="115" spans="2:23" x14ac:dyDescent="0.2">
      <c r="B115" s="43"/>
      <c r="C115" s="44"/>
      <c r="D115" s="44" t="s">
        <v>95</v>
      </c>
      <c r="E115" s="45"/>
      <c r="F115" s="45"/>
      <c r="G115" s="45" t="s">
        <v>58</v>
      </c>
      <c r="H115" s="45" t="s">
        <v>58</v>
      </c>
      <c r="I115" s="45" t="s">
        <v>58</v>
      </c>
      <c r="J115" s="44" t="s">
        <v>58</v>
      </c>
      <c r="K115" s="44"/>
      <c r="L115" s="44" t="s">
        <v>76</v>
      </c>
      <c r="M115" s="44"/>
      <c r="N115" s="48"/>
      <c r="O115" s="65">
        <f>O114*2</f>
        <v>2.1267999999999998</v>
      </c>
      <c r="P115" s="48" t="s">
        <v>78</v>
      </c>
      <c r="Q115" s="44"/>
      <c r="R115" s="69"/>
      <c r="S115" s="122"/>
      <c r="T115" s="44" t="s">
        <v>58</v>
      </c>
      <c r="U115" s="44" t="s">
        <v>159</v>
      </c>
      <c r="V115" s="44" t="s">
        <v>91</v>
      </c>
      <c r="W115" s="49" t="s">
        <v>58</v>
      </c>
    </row>
    <row r="116" spans="2:23" ht="15" customHeight="1" x14ac:dyDescent="0.2">
      <c r="B116" s="43"/>
      <c r="C116" s="44"/>
      <c r="D116" s="44" t="s">
        <v>97</v>
      </c>
      <c r="E116" s="45"/>
      <c r="F116" s="45"/>
      <c r="G116" s="45" t="s">
        <v>58</v>
      </c>
      <c r="H116" s="45" t="s">
        <v>58</v>
      </c>
      <c r="I116" s="45" t="s">
        <v>58</v>
      </c>
      <c r="J116" s="44" t="s">
        <v>58</v>
      </c>
      <c r="K116" s="44"/>
      <c r="L116" s="44" t="s">
        <v>76</v>
      </c>
      <c r="M116" s="44"/>
      <c r="N116" s="48"/>
      <c r="O116" s="65">
        <v>4.2309999999999999</v>
      </c>
      <c r="P116" s="48" t="s">
        <v>78</v>
      </c>
      <c r="Q116" s="44"/>
      <c r="R116" s="69"/>
      <c r="S116" s="122"/>
      <c r="T116" s="44" t="s">
        <v>58</v>
      </c>
      <c r="U116" s="44" t="s">
        <v>159</v>
      </c>
      <c r="V116" s="44" t="s">
        <v>91</v>
      </c>
      <c r="W116" s="49" t="s">
        <v>58</v>
      </c>
    </row>
    <row r="117" spans="2:23" ht="12.75" customHeight="1" x14ac:dyDescent="0.2">
      <c r="B117" s="43"/>
      <c r="C117" s="44"/>
      <c r="D117" s="44" t="s">
        <v>99</v>
      </c>
      <c r="E117" s="45"/>
      <c r="F117" s="45"/>
      <c r="G117" s="45" t="s">
        <v>58</v>
      </c>
      <c r="H117" s="45" t="s">
        <v>58</v>
      </c>
      <c r="I117" s="45" t="s">
        <v>58</v>
      </c>
      <c r="J117" s="44" t="s">
        <v>58</v>
      </c>
      <c r="K117" s="44"/>
      <c r="L117" s="44" t="s">
        <v>76</v>
      </c>
      <c r="M117" s="44"/>
      <c r="N117" s="48"/>
      <c r="O117" s="65">
        <v>11.731400000000001</v>
      </c>
      <c r="P117" s="48" t="s">
        <v>78</v>
      </c>
      <c r="Q117" s="44"/>
      <c r="R117" s="69"/>
      <c r="S117" s="122"/>
      <c r="T117" s="44" t="s">
        <v>58</v>
      </c>
      <c r="U117" s="44" t="s">
        <v>159</v>
      </c>
      <c r="V117" s="44" t="s">
        <v>91</v>
      </c>
      <c r="W117" s="49" t="s">
        <v>58</v>
      </c>
    </row>
    <row r="118" spans="2:23" ht="13.5" thickBot="1" x14ac:dyDescent="0.25">
      <c r="B118" s="50"/>
      <c r="C118" s="51"/>
      <c r="D118" s="51" t="s">
        <v>100</v>
      </c>
      <c r="E118" s="52"/>
      <c r="F118" s="52"/>
      <c r="G118" s="52" t="s">
        <v>58</v>
      </c>
      <c r="H118" s="52" t="s">
        <v>58</v>
      </c>
      <c r="I118" s="45" t="s">
        <v>58</v>
      </c>
      <c r="J118" s="51" t="s">
        <v>58</v>
      </c>
      <c r="K118" s="51"/>
      <c r="L118" s="51" t="s">
        <v>76</v>
      </c>
      <c r="M118" s="51"/>
      <c r="N118" s="54"/>
      <c r="O118" s="72">
        <v>11.731400000000001</v>
      </c>
      <c r="P118" s="54" t="s">
        <v>78</v>
      </c>
      <c r="Q118" s="51"/>
      <c r="R118" s="73"/>
      <c r="S118" s="123"/>
      <c r="T118" s="51" t="s">
        <v>58</v>
      </c>
      <c r="U118" s="51" t="s">
        <v>159</v>
      </c>
      <c r="V118" s="51" t="s">
        <v>91</v>
      </c>
      <c r="W118" s="49" t="s">
        <v>58</v>
      </c>
    </row>
    <row r="119" spans="2:23" ht="13.5" customHeight="1" x14ac:dyDescent="0.2">
      <c r="B119" s="31" t="s">
        <v>43</v>
      </c>
      <c r="C119" s="74" t="s">
        <v>181</v>
      </c>
      <c r="D119" s="32" t="s">
        <v>44</v>
      </c>
      <c r="E119" s="33">
        <v>43819</v>
      </c>
      <c r="F119" s="33">
        <v>45373</v>
      </c>
      <c r="G119" s="85" t="s">
        <v>269</v>
      </c>
      <c r="H119" s="85">
        <v>45657</v>
      </c>
      <c r="I119" s="32" t="s">
        <v>46</v>
      </c>
      <c r="J119" s="15" t="s">
        <v>155</v>
      </c>
      <c r="K119" s="15" t="s">
        <v>48</v>
      </c>
      <c r="L119" s="38" t="s">
        <v>49</v>
      </c>
      <c r="M119" s="86">
        <f>366.45/365</f>
        <v>1.003972602739726</v>
      </c>
      <c r="N119" s="79" t="s">
        <v>50</v>
      </c>
      <c r="O119" s="39"/>
      <c r="P119" s="39"/>
      <c r="Q119" s="39" t="s">
        <v>161</v>
      </c>
      <c r="R119" s="128" t="s">
        <v>162</v>
      </c>
      <c r="S119" s="39"/>
      <c r="T119" s="32" t="s">
        <v>53</v>
      </c>
      <c r="U119" s="15" t="s">
        <v>54</v>
      </c>
      <c r="V119" s="32" t="s">
        <v>55</v>
      </c>
      <c r="W119" s="36" t="s">
        <v>270</v>
      </c>
    </row>
    <row r="120" spans="2:23" x14ac:dyDescent="0.2">
      <c r="B120" s="20"/>
      <c r="C120" s="15"/>
      <c r="D120" s="15" t="s">
        <v>57</v>
      </c>
      <c r="E120" s="37"/>
      <c r="F120" s="37"/>
      <c r="G120" s="37" t="s">
        <v>58</v>
      </c>
      <c r="H120" s="37" t="s">
        <v>58</v>
      </c>
      <c r="I120" s="63"/>
      <c r="J120" s="15" t="s">
        <v>164</v>
      </c>
      <c r="K120" s="15" t="s">
        <v>48</v>
      </c>
      <c r="L120" s="38" t="s">
        <v>49</v>
      </c>
      <c r="M120" s="16">
        <v>0</v>
      </c>
      <c r="N120" s="79" t="s">
        <v>50</v>
      </c>
      <c r="O120" s="39"/>
      <c r="P120" s="39"/>
      <c r="Q120" s="39"/>
      <c r="R120" s="125"/>
      <c r="S120" s="39"/>
      <c r="T120" s="15" t="s">
        <v>58</v>
      </c>
      <c r="U120" s="15" t="s">
        <v>54</v>
      </c>
      <c r="V120" s="15" t="s">
        <v>55</v>
      </c>
      <c r="W120" s="40" t="s">
        <v>58</v>
      </c>
    </row>
    <row r="121" spans="2:23" x14ac:dyDescent="0.2">
      <c r="B121" s="20"/>
      <c r="C121" s="15"/>
      <c r="D121" s="38" t="s">
        <v>60</v>
      </c>
      <c r="E121" s="37"/>
      <c r="F121" s="37"/>
      <c r="G121" s="37" t="s">
        <v>58</v>
      </c>
      <c r="H121" s="37" t="s">
        <v>58</v>
      </c>
      <c r="I121" s="63"/>
      <c r="J121" s="15" t="s">
        <v>155</v>
      </c>
      <c r="K121" s="15" t="s">
        <v>48</v>
      </c>
      <c r="L121" s="38" t="s">
        <v>49</v>
      </c>
      <c r="M121" s="16">
        <v>0</v>
      </c>
      <c r="N121" s="79" t="s">
        <v>50</v>
      </c>
      <c r="O121" s="39"/>
      <c r="P121" s="39"/>
      <c r="Q121" s="39"/>
      <c r="R121" s="125"/>
      <c r="S121" s="39"/>
      <c r="T121" s="15" t="s">
        <v>58</v>
      </c>
      <c r="U121" s="15" t="s">
        <v>54</v>
      </c>
      <c r="V121" s="15" t="s">
        <v>55</v>
      </c>
      <c r="W121" s="40" t="s">
        <v>58</v>
      </c>
    </row>
    <row r="122" spans="2:23" x14ac:dyDescent="0.2">
      <c r="B122" s="20"/>
      <c r="C122" s="15"/>
      <c r="D122" s="15" t="s">
        <v>61</v>
      </c>
      <c r="E122" s="37"/>
      <c r="F122" s="37"/>
      <c r="G122" s="37" t="s">
        <v>58</v>
      </c>
      <c r="H122" s="37" t="s">
        <v>58</v>
      </c>
      <c r="I122" s="63"/>
      <c r="J122" s="15" t="s">
        <v>127</v>
      </c>
      <c r="K122" s="15" t="s">
        <v>48</v>
      </c>
      <c r="L122" s="38" t="s">
        <v>49</v>
      </c>
      <c r="M122" s="16">
        <v>0</v>
      </c>
      <c r="N122" s="79" t="s">
        <v>50</v>
      </c>
      <c r="O122" s="39"/>
      <c r="P122" s="39"/>
      <c r="Q122" s="39"/>
      <c r="R122" s="125"/>
      <c r="S122" s="39"/>
      <c r="T122" s="15" t="s">
        <v>58</v>
      </c>
      <c r="U122" s="15" t="s">
        <v>54</v>
      </c>
      <c r="V122" s="15" t="s">
        <v>55</v>
      </c>
      <c r="W122" s="40" t="s">
        <v>58</v>
      </c>
    </row>
    <row r="123" spans="2:23" ht="12.75" customHeight="1" x14ac:dyDescent="0.2">
      <c r="B123" s="20"/>
      <c r="C123" s="15"/>
      <c r="D123" s="15" t="s">
        <v>63</v>
      </c>
      <c r="E123" s="37"/>
      <c r="F123" s="37"/>
      <c r="G123" s="37" t="s">
        <v>58</v>
      </c>
      <c r="H123" s="37" t="s">
        <v>58</v>
      </c>
      <c r="I123" s="63"/>
      <c r="J123" s="15" t="s">
        <v>127</v>
      </c>
      <c r="K123" s="15" t="s">
        <v>48</v>
      </c>
      <c r="L123" s="38" t="s">
        <v>49</v>
      </c>
      <c r="M123" s="16">
        <v>0</v>
      </c>
      <c r="N123" s="79" t="s">
        <v>50</v>
      </c>
      <c r="O123" s="39"/>
      <c r="P123" s="39"/>
      <c r="Q123" s="39"/>
      <c r="R123" s="125"/>
      <c r="S123" s="39"/>
      <c r="T123" s="15" t="s">
        <v>58</v>
      </c>
      <c r="U123" s="15" t="s">
        <v>54</v>
      </c>
      <c r="V123" s="15" t="s">
        <v>55</v>
      </c>
      <c r="W123" s="40" t="s">
        <v>58</v>
      </c>
    </row>
    <row r="124" spans="2:23" x14ac:dyDescent="0.2">
      <c r="B124" s="20"/>
      <c r="C124" s="15"/>
      <c r="D124" s="15" t="s">
        <v>71</v>
      </c>
      <c r="E124" s="37"/>
      <c r="F124" s="37"/>
      <c r="G124" s="37" t="s">
        <v>58</v>
      </c>
      <c r="H124" s="37" t="s">
        <v>58</v>
      </c>
      <c r="I124" s="63"/>
      <c r="J124" s="15" t="s">
        <v>165</v>
      </c>
      <c r="K124" s="15" t="s">
        <v>73</v>
      </c>
      <c r="L124" s="38" t="s">
        <v>49</v>
      </c>
      <c r="M124" s="16">
        <v>0</v>
      </c>
      <c r="N124" s="79" t="s">
        <v>50</v>
      </c>
      <c r="O124" s="39"/>
      <c r="P124" s="39"/>
      <c r="Q124" s="39"/>
      <c r="R124" s="126"/>
      <c r="S124" s="39"/>
      <c r="T124" s="15" t="s">
        <v>58</v>
      </c>
      <c r="U124" s="15" t="s">
        <v>54</v>
      </c>
      <c r="V124" s="63" t="s">
        <v>55</v>
      </c>
      <c r="W124" s="40" t="s">
        <v>58</v>
      </c>
    </row>
    <row r="125" spans="2:23" ht="25.5" x14ac:dyDescent="0.2">
      <c r="B125" s="20"/>
      <c r="C125" s="15"/>
      <c r="D125" s="38" t="s">
        <v>163</v>
      </c>
      <c r="E125" s="37"/>
      <c r="F125" s="37"/>
      <c r="G125" s="37">
        <v>45283</v>
      </c>
      <c r="H125" s="37">
        <v>45535</v>
      </c>
      <c r="I125" s="63"/>
      <c r="J125" s="15" t="s">
        <v>265</v>
      </c>
      <c r="K125" s="15" t="s">
        <v>73</v>
      </c>
      <c r="L125" s="38" t="s">
        <v>49</v>
      </c>
      <c r="M125" s="17" t="s">
        <v>266</v>
      </c>
      <c r="N125" s="79" t="s">
        <v>50</v>
      </c>
      <c r="O125" s="39"/>
      <c r="P125" s="39"/>
      <c r="Q125" s="39" t="s">
        <v>271</v>
      </c>
      <c r="R125" s="117" t="s">
        <v>267</v>
      </c>
      <c r="S125" s="39"/>
      <c r="T125" s="15" t="s">
        <v>58</v>
      </c>
      <c r="U125" s="15" t="s">
        <v>54</v>
      </c>
      <c r="V125" s="63" t="s">
        <v>79</v>
      </c>
      <c r="W125" s="41" t="s">
        <v>277</v>
      </c>
    </row>
    <row r="126" spans="2:23" ht="13.5" customHeight="1" x14ac:dyDescent="0.2">
      <c r="B126" s="20"/>
      <c r="C126" s="15"/>
      <c r="D126" s="38" t="s">
        <v>44</v>
      </c>
      <c r="E126" s="37"/>
      <c r="F126" s="37"/>
      <c r="G126" s="85">
        <v>45658</v>
      </c>
      <c r="H126" s="85">
        <v>46387</v>
      </c>
      <c r="I126" s="63"/>
      <c r="J126" s="15" t="s">
        <v>166</v>
      </c>
      <c r="K126" s="15" t="s">
        <v>48</v>
      </c>
      <c r="L126" s="38" t="s">
        <v>49</v>
      </c>
      <c r="M126" s="86">
        <f>366.45/365</f>
        <v>1.003972602739726</v>
      </c>
      <c r="N126" s="79" t="s">
        <v>50</v>
      </c>
      <c r="O126" s="39"/>
      <c r="P126" s="39"/>
      <c r="Q126" s="39" t="s">
        <v>161</v>
      </c>
      <c r="R126" s="128" t="s">
        <v>162</v>
      </c>
      <c r="S126" s="39"/>
      <c r="T126" s="15" t="s">
        <v>58</v>
      </c>
      <c r="U126" s="15" t="s">
        <v>54</v>
      </c>
      <c r="V126" s="15" t="s">
        <v>55</v>
      </c>
      <c r="W126" s="40"/>
    </row>
    <row r="127" spans="2:23" x14ac:dyDescent="0.2">
      <c r="B127" s="20"/>
      <c r="C127" s="15"/>
      <c r="D127" s="15" t="s">
        <v>57</v>
      </c>
      <c r="E127" s="37"/>
      <c r="F127" s="37"/>
      <c r="G127" s="37" t="s">
        <v>58</v>
      </c>
      <c r="H127" s="37" t="s">
        <v>58</v>
      </c>
      <c r="I127" s="63"/>
      <c r="J127" s="15" t="s">
        <v>167</v>
      </c>
      <c r="K127" s="15" t="s">
        <v>48</v>
      </c>
      <c r="L127" s="38" t="s">
        <v>49</v>
      </c>
      <c r="M127" s="16">
        <v>0</v>
      </c>
      <c r="N127" s="79" t="s">
        <v>50</v>
      </c>
      <c r="O127" s="39"/>
      <c r="P127" s="39"/>
      <c r="Q127" s="39"/>
      <c r="R127" s="125"/>
      <c r="S127" s="39"/>
      <c r="T127" s="15" t="s">
        <v>58</v>
      </c>
      <c r="U127" s="15" t="s">
        <v>54</v>
      </c>
      <c r="V127" s="15" t="s">
        <v>55</v>
      </c>
      <c r="W127" s="40"/>
    </row>
    <row r="128" spans="2:23" ht="15" customHeight="1" x14ac:dyDescent="0.2">
      <c r="B128" s="20"/>
      <c r="C128" s="15"/>
      <c r="D128" s="38" t="s">
        <v>60</v>
      </c>
      <c r="E128" s="37"/>
      <c r="F128" s="37"/>
      <c r="G128" s="37" t="s">
        <v>58</v>
      </c>
      <c r="H128" s="37" t="s">
        <v>58</v>
      </c>
      <c r="I128" s="63"/>
      <c r="J128" s="15" t="s">
        <v>166</v>
      </c>
      <c r="K128" s="15" t="s">
        <v>48</v>
      </c>
      <c r="L128" s="38" t="s">
        <v>49</v>
      </c>
      <c r="M128" s="16">
        <v>0</v>
      </c>
      <c r="N128" s="79" t="s">
        <v>50</v>
      </c>
      <c r="O128" s="39"/>
      <c r="P128" s="39"/>
      <c r="Q128" s="39"/>
      <c r="R128" s="125"/>
      <c r="S128" s="39"/>
      <c r="T128" s="15" t="s">
        <v>58</v>
      </c>
      <c r="U128" s="15" t="s">
        <v>54</v>
      </c>
      <c r="V128" s="15" t="s">
        <v>55</v>
      </c>
      <c r="W128" s="40"/>
    </row>
    <row r="129" spans="2:23" ht="12.75" customHeight="1" x14ac:dyDescent="0.2">
      <c r="B129" s="20"/>
      <c r="C129" s="15"/>
      <c r="D129" s="15" t="s">
        <v>61</v>
      </c>
      <c r="E129" s="37"/>
      <c r="F129" s="37"/>
      <c r="G129" s="37" t="s">
        <v>58</v>
      </c>
      <c r="H129" s="37" t="s">
        <v>58</v>
      </c>
      <c r="I129" s="63"/>
      <c r="J129" s="15" t="s">
        <v>168</v>
      </c>
      <c r="K129" s="15" t="s">
        <v>48</v>
      </c>
      <c r="L129" s="38" t="s">
        <v>49</v>
      </c>
      <c r="M129" s="16">
        <v>0</v>
      </c>
      <c r="N129" s="79" t="s">
        <v>50</v>
      </c>
      <c r="O129" s="39"/>
      <c r="P129" s="39"/>
      <c r="Q129" s="39"/>
      <c r="R129" s="125"/>
      <c r="S129" s="39"/>
      <c r="T129" s="15" t="s">
        <v>58</v>
      </c>
      <c r="U129" s="15" t="s">
        <v>54</v>
      </c>
      <c r="V129" s="15" t="s">
        <v>55</v>
      </c>
      <c r="W129" s="40"/>
    </row>
    <row r="130" spans="2:23" x14ac:dyDescent="0.2">
      <c r="B130" s="20"/>
      <c r="C130" s="15"/>
      <c r="D130" s="15" t="s">
        <v>63</v>
      </c>
      <c r="E130" s="37"/>
      <c r="F130" s="37"/>
      <c r="G130" s="37" t="s">
        <v>58</v>
      </c>
      <c r="H130" s="37" t="s">
        <v>58</v>
      </c>
      <c r="I130" s="63"/>
      <c r="J130" s="15" t="s">
        <v>168</v>
      </c>
      <c r="K130" s="15" t="s">
        <v>48</v>
      </c>
      <c r="L130" s="38" t="s">
        <v>49</v>
      </c>
      <c r="M130" s="16">
        <v>0</v>
      </c>
      <c r="N130" s="79" t="s">
        <v>50</v>
      </c>
      <c r="O130" s="39"/>
      <c r="P130" s="39"/>
      <c r="Q130" s="39"/>
      <c r="R130" s="125"/>
      <c r="S130" s="39"/>
      <c r="T130" s="15" t="s">
        <v>58</v>
      </c>
      <c r="U130" s="15" t="s">
        <v>54</v>
      </c>
      <c r="V130" s="15" t="s">
        <v>55</v>
      </c>
      <c r="W130" s="40"/>
    </row>
    <row r="131" spans="2:23" x14ac:dyDescent="0.2">
      <c r="B131" s="20"/>
      <c r="C131" s="15"/>
      <c r="D131" s="15" t="s">
        <v>71</v>
      </c>
      <c r="E131" s="37"/>
      <c r="F131" s="37"/>
      <c r="G131" s="37" t="s">
        <v>58</v>
      </c>
      <c r="H131" s="37" t="s">
        <v>58</v>
      </c>
      <c r="I131" s="63"/>
      <c r="J131" s="15" t="s">
        <v>169</v>
      </c>
      <c r="K131" s="15" t="s">
        <v>73</v>
      </c>
      <c r="L131" s="38" t="s">
        <v>49</v>
      </c>
      <c r="M131" s="16">
        <v>0</v>
      </c>
      <c r="N131" s="79" t="s">
        <v>50</v>
      </c>
      <c r="O131" s="39"/>
      <c r="P131" s="39"/>
      <c r="Q131" s="39"/>
      <c r="R131" s="126"/>
      <c r="S131" s="39"/>
      <c r="T131" s="15" t="s">
        <v>58</v>
      </c>
      <c r="U131" s="15" t="s">
        <v>54</v>
      </c>
      <c r="V131" s="15" t="s">
        <v>55</v>
      </c>
      <c r="W131" s="40"/>
    </row>
    <row r="132" spans="2:23" ht="13.5" customHeight="1" x14ac:dyDescent="0.2">
      <c r="B132" s="20"/>
      <c r="C132" s="15"/>
      <c r="D132" s="38" t="s">
        <v>44</v>
      </c>
      <c r="E132" s="37"/>
      <c r="F132" s="37"/>
      <c r="G132" s="85">
        <v>46388</v>
      </c>
      <c r="H132" s="85">
        <v>46752</v>
      </c>
      <c r="I132" s="63"/>
      <c r="J132" s="15" t="s">
        <v>155</v>
      </c>
      <c r="K132" s="15" t="s">
        <v>48</v>
      </c>
      <c r="L132" s="38" t="s">
        <v>49</v>
      </c>
      <c r="M132" s="86">
        <f>366.45/365</f>
        <v>1.003972602739726</v>
      </c>
      <c r="N132" s="79" t="s">
        <v>50</v>
      </c>
      <c r="O132" s="39"/>
      <c r="P132" s="39"/>
      <c r="Q132" s="39" t="s">
        <v>161</v>
      </c>
      <c r="R132" s="128" t="s">
        <v>162</v>
      </c>
      <c r="S132" s="39"/>
      <c r="T132" s="15" t="s">
        <v>58</v>
      </c>
      <c r="U132" s="15" t="s">
        <v>54</v>
      </c>
      <c r="V132" s="15" t="s">
        <v>55</v>
      </c>
      <c r="W132" s="40"/>
    </row>
    <row r="133" spans="2:23" x14ac:dyDescent="0.2">
      <c r="B133" s="20"/>
      <c r="C133" s="15"/>
      <c r="D133" s="15" t="s">
        <v>57</v>
      </c>
      <c r="E133" s="37"/>
      <c r="F133" s="37"/>
      <c r="G133" s="37" t="s">
        <v>58</v>
      </c>
      <c r="H133" s="37" t="s">
        <v>58</v>
      </c>
      <c r="I133" s="63"/>
      <c r="J133" s="15" t="s">
        <v>164</v>
      </c>
      <c r="K133" s="15" t="s">
        <v>48</v>
      </c>
      <c r="L133" s="38" t="s">
        <v>49</v>
      </c>
      <c r="M133" s="16">
        <v>0</v>
      </c>
      <c r="N133" s="79" t="s">
        <v>50</v>
      </c>
      <c r="O133" s="39"/>
      <c r="P133" s="39"/>
      <c r="Q133" s="15"/>
      <c r="R133" s="125"/>
      <c r="S133" s="39"/>
      <c r="T133" s="15" t="s">
        <v>58</v>
      </c>
      <c r="U133" s="15" t="s">
        <v>54</v>
      </c>
      <c r="V133" s="15" t="s">
        <v>55</v>
      </c>
      <c r="W133" s="40"/>
    </row>
    <row r="134" spans="2:23" x14ac:dyDescent="0.2">
      <c r="B134" s="20"/>
      <c r="C134" s="15"/>
      <c r="D134" s="38" t="s">
        <v>60</v>
      </c>
      <c r="E134" s="37"/>
      <c r="F134" s="37"/>
      <c r="G134" s="37" t="s">
        <v>58</v>
      </c>
      <c r="H134" s="37" t="s">
        <v>58</v>
      </c>
      <c r="I134" s="15"/>
      <c r="J134" s="15" t="s">
        <v>155</v>
      </c>
      <c r="K134" s="15" t="s">
        <v>48</v>
      </c>
      <c r="L134" s="38" t="s">
        <v>49</v>
      </c>
      <c r="M134" s="16">
        <v>0</v>
      </c>
      <c r="N134" s="79" t="s">
        <v>50</v>
      </c>
      <c r="O134" s="39"/>
      <c r="P134" s="39"/>
      <c r="Q134" s="15"/>
      <c r="R134" s="125"/>
      <c r="S134" s="39"/>
      <c r="T134" s="15" t="s">
        <v>58</v>
      </c>
      <c r="U134" s="15" t="s">
        <v>54</v>
      </c>
      <c r="V134" s="15" t="s">
        <v>55</v>
      </c>
      <c r="W134" s="40"/>
    </row>
    <row r="135" spans="2:23" ht="12.75" customHeight="1" x14ac:dyDescent="0.2">
      <c r="B135" s="20"/>
      <c r="C135" s="15"/>
      <c r="D135" s="15" t="s">
        <v>61</v>
      </c>
      <c r="E135" s="37"/>
      <c r="F135" s="37"/>
      <c r="G135" s="37" t="s">
        <v>58</v>
      </c>
      <c r="H135" s="37" t="s">
        <v>58</v>
      </c>
      <c r="I135" s="63"/>
      <c r="J135" s="15" t="s">
        <v>127</v>
      </c>
      <c r="K135" s="15" t="s">
        <v>48</v>
      </c>
      <c r="L135" s="38" t="s">
        <v>49</v>
      </c>
      <c r="M135" s="16">
        <v>0</v>
      </c>
      <c r="N135" s="79" t="s">
        <v>50</v>
      </c>
      <c r="O135" s="39"/>
      <c r="P135" s="39"/>
      <c r="Q135" s="15"/>
      <c r="R135" s="125"/>
      <c r="S135" s="39"/>
      <c r="T135" s="15" t="s">
        <v>58</v>
      </c>
      <c r="U135" s="15" t="s">
        <v>54</v>
      </c>
      <c r="V135" s="15" t="s">
        <v>55</v>
      </c>
      <c r="W135" s="40"/>
    </row>
    <row r="136" spans="2:23" x14ac:dyDescent="0.2">
      <c r="B136" s="20"/>
      <c r="C136" s="15"/>
      <c r="D136" s="15" t="s">
        <v>63</v>
      </c>
      <c r="E136" s="37"/>
      <c r="F136" s="37"/>
      <c r="G136" s="37" t="s">
        <v>58</v>
      </c>
      <c r="H136" s="37" t="s">
        <v>58</v>
      </c>
      <c r="I136" s="63"/>
      <c r="J136" s="15" t="s">
        <v>127</v>
      </c>
      <c r="K136" s="15" t="s">
        <v>48</v>
      </c>
      <c r="L136" s="38" t="s">
        <v>49</v>
      </c>
      <c r="M136" s="16">
        <v>0</v>
      </c>
      <c r="N136" s="79" t="s">
        <v>50</v>
      </c>
      <c r="O136" s="39"/>
      <c r="P136" s="39"/>
      <c r="Q136" s="15"/>
      <c r="R136" s="125"/>
      <c r="S136" s="39"/>
      <c r="T136" s="15" t="s">
        <v>58</v>
      </c>
      <c r="U136" s="15" t="s">
        <v>54</v>
      </c>
      <c r="V136" s="15" t="s">
        <v>55</v>
      </c>
      <c r="W136" s="40"/>
    </row>
    <row r="137" spans="2:23" x14ac:dyDescent="0.2">
      <c r="B137" s="20"/>
      <c r="C137" s="15"/>
      <c r="D137" s="15" t="s">
        <v>71</v>
      </c>
      <c r="E137" s="37"/>
      <c r="F137" s="37"/>
      <c r="G137" s="37" t="s">
        <v>58</v>
      </c>
      <c r="H137" s="37" t="s">
        <v>58</v>
      </c>
      <c r="I137" s="15"/>
      <c r="J137" s="15" t="s">
        <v>165</v>
      </c>
      <c r="K137" s="15" t="s">
        <v>73</v>
      </c>
      <c r="L137" s="38" t="s">
        <v>49</v>
      </c>
      <c r="M137" s="16">
        <v>0</v>
      </c>
      <c r="N137" s="79" t="s">
        <v>50</v>
      </c>
      <c r="O137" s="39"/>
      <c r="P137" s="39"/>
      <c r="Q137" s="15"/>
      <c r="R137" s="126"/>
      <c r="S137" s="39"/>
      <c r="T137" s="15" t="s">
        <v>58</v>
      </c>
      <c r="U137" s="15" t="s">
        <v>54</v>
      </c>
      <c r="V137" s="15" t="s">
        <v>55</v>
      </c>
      <c r="W137" s="40"/>
    </row>
    <row r="138" spans="2:23" x14ac:dyDescent="0.2">
      <c r="B138" s="43"/>
      <c r="C138" s="44"/>
      <c r="D138" s="44" t="s">
        <v>74</v>
      </c>
      <c r="E138" s="45"/>
      <c r="F138" s="45"/>
      <c r="G138" s="45">
        <v>43831</v>
      </c>
      <c r="H138" s="45" t="s">
        <v>58</v>
      </c>
      <c r="I138" s="44"/>
      <c r="J138" s="47" t="s">
        <v>75</v>
      </c>
      <c r="K138" s="44"/>
      <c r="L138" s="44" t="s">
        <v>76</v>
      </c>
      <c r="M138" s="47"/>
      <c r="N138" s="48"/>
      <c r="O138" s="48" t="s">
        <v>170</v>
      </c>
      <c r="P138" s="48" t="s">
        <v>78</v>
      </c>
      <c r="Q138" s="44"/>
      <c r="R138" s="44"/>
      <c r="S138" s="121" t="s">
        <v>171</v>
      </c>
      <c r="T138" s="44" t="s">
        <v>58</v>
      </c>
      <c r="U138" s="44" t="s">
        <v>54</v>
      </c>
      <c r="V138" s="44" t="s">
        <v>79</v>
      </c>
      <c r="W138" s="49" t="s">
        <v>80</v>
      </c>
    </row>
    <row r="139" spans="2:23" x14ac:dyDescent="0.2">
      <c r="B139" s="43"/>
      <c r="C139" s="44"/>
      <c r="D139" s="44" t="s">
        <v>81</v>
      </c>
      <c r="E139" s="45"/>
      <c r="F139" s="45"/>
      <c r="G139" s="45" t="s">
        <v>58</v>
      </c>
      <c r="H139" s="45" t="s">
        <v>58</v>
      </c>
      <c r="I139" s="44"/>
      <c r="J139" s="47" t="s">
        <v>58</v>
      </c>
      <c r="K139" s="44"/>
      <c r="L139" s="44" t="s">
        <v>76</v>
      </c>
      <c r="M139" s="47"/>
      <c r="N139" s="48"/>
      <c r="O139" s="48" t="s">
        <v>170</v>
      </c>
      <c r="P139" s="48" t="s">
        <v>78</v>
      </c>
      <c r="Q139" s="44"/>
      <c r="R139" s="44"/>
      <c r="S139" s="122"/>
      <c r="T139" s="44" t="s">
        <v>58</v>
      </c>
      <c r="U139" s="44" t="s">
        <v>54</v>
      </c>
      <c r="V139" s="44" t="s">
        <v>79</v>
      </c>
      <c r="W139" s="49" t="s">
        <v>58</v>
      </c>
    </row>
    <row r="140" spans="2:23" x14ac:dyDescent="0.2">
      <c r="B140" s="43"/>
      <c r="C140" s="44"/>
      <c r="D140" s="44" t="s">
        <v>82</v>
      </c>
      <c r="E140" s="45"/>
      <c r="F140" s="45"/>
      <c r="G140" s="45" t="s">
        <v>58</v>
      </c>
      <c r="H140" s="45" t="s">
        <v>58</v>
      </c>
      <c r="I140" s="44"/>
      <c r="J140" s="47" t="s">
        <v>58</v>
      </c>
      <c r="K140" s="44"/>
      <c r="L140" s="44" t="s">
        <v>76</v>
      </c>
      <c r="M140" s="47"/>
      <c r="N140" s="48"/>
      <c r="O140" s="48" t="s">
        <v>172</v>
      </c>
      <c r="P140" s="48" t="s">
        <v>78</v>
      </c>
      <c r="Q140" s="44"/>
      <c r="R140" s="44"/>
      <c r="S140" s="122"/>
      <c r="T140" s="44" t="s">
        <v>58</v>
      </c>
      <c r="U140" s="44" t="s">
        <v>54</v>
      </c>
      <c r="V140" s="44" t="s">
        <v>79</v>
      </c>
      <c r="W140" s="49" t="s">
        <v>58</v>
      </c>
    </row>
    <row r="141" spans="2:23" x14ac:dyDescent="0.2">
      <c r="B141" s="43"/>
      <c r="C141" s="44"/>
      <c r="D141" s="44" t="s">
        <v>84</v>
      </c>
      <c r="E141" s="45"/>
      <c r="F141" s="45"/>
      <c r="G141" s="45" t="s">
        <v>58</v>
      </c>
      <c r="H141" s="45" t="s">
        <v>58</v>
      </c>
      <c r="I141" s="44"/>
      <c r="J141" s="47" t="s">
        <v>58</v>
      </c>
      <c r="K141" s="44"/>
      <c r="L141" s="44" t="s">
        <v>76</v>
      </c>
      <c r="M141" s="47"/>
      <c r="N141" s="48"/>
      <c r="O141" s="48" t="s">
        <v>170</v>
      </c>
      <c r="P141" s="48" t="s">
        <v>78</v>
      </c>
      <c r="Q141" s="44"/>
      <c r="R141" s="44"/>
      <c r="S141" s="122"/>
      <c r="T141" s="44" t="s">
        <v>58</v>
      </c>
      <c r="U141" s="44" t="s">
        <v>54</v>
      </c>
      <c r="V141" s="44" t="s">
        <v>79</v>
      </c>
      <c r="W141" s="49" t="s">
        <v>58</v>
      </c>
    </row>
    <row r="142" spans="2:23" ht="25.5" x14ac:dyDescent="0.2">
      <c r="B142" s="43"/>
      <c r="C142" s="44"/>
      <c r="D142" s="44" t="s">
        <v>85</v>
      </c>
      <c r="E142" s="45"/>
      <c r="F142" s="45"/>
      <c r="G142" s="45" t="s">
        <v>45</v>
      </c>
      <c r="H142" s="45" t="s">
        <v>58</v>
      </c>
      <c r="I142" s="44"/>
      <c r="J142" s="47" t="s">
        <v>58</v>
      </c>
      <c r="K142" s="44"/>
      <c r="L142" s="44" t="s">
        <v>76</v>
      </c>
      <c r="M142" s="47"/>
      <c r="N142" s="48"/>
      <c r="O142" s="48" t="s">
        <v>172</v>
      </c>
      <c r="P142" s="48" t="s">
        <v>78</v>
      </c>
      <c r="Q142" s="44"/>
      <c r="R142" s="44"/>
      <c r="S142" s="122"/>
      <c r="T142" s="44" t="s">
        <v>58</v>
      </c>
      <c r="U142" s="44" t="s">
        <v>54</v>
      </c>
      <c r="V142" s="44" t="s">
        <v>79</v>
      </c>
      <c r="W142" s="71" t="s">
        <v>173</v>
      </c>
    </row>
    <row r="143" spans="2:23" x14ac:dyDescent="0.2">
      <c r="B143" s="43"/>
      <c r="C143" s="44"/>
      <c r="D143" s="44" t="s">
        <v>87</v>
      </c>
      <c r="E143" s="45"/>
      <c r="F143" s="45"/>
      <c r="G143" s="45" t="s">
        <v>58</v>
      </c>
      <c r="H143" s="45" t="s">
        <v>58</v>
      </c>
      <c r="I143" s="44"/>
      <c r="J143" s="47" t="s">
        <v>58</v>
      </c>
      <c r="K143" s="44"/>
      <c r="L143" s="44" t="s">
        <v>76</v>
      </c>
      <c r="M143" s="47"/>
      <c r="N143" s="48"/>
      <c r="O143" s="48" t="s">
        <v>172</v>
      </c>
      <c r="P143" s="48" t="s">
        <v>78</v>
      </c>
      <c r="Q143" s="44"/>
      <c r="R143" s="44"/>
      <c r="S143" s="122"/>
      <c r="T143" s="44" t="s">
        <v>58</v>
      </c>
      <c r="U143" s="44" t="s">
        <v>54</v>
      </c>
      <c r="V143" s="44" t="s">
        <v>79</v>
      </c>
      <c r="W143" s="49" t="s">
        <v>58</v>
      </c>
    </row>
    <row r="144" spans="2:23" ht="38.25" x14ac:dyDescent="0.2">
      <c r="B144" s="43"/>
      <c r="C144" s="44"/>
      <c r="D144" s="44" t="s">
        <v>88</v>
      </c>
      <c r="E144" s="45"/>
      <c r="F144" s="45"/>
      <c r="G144" s="45" t="s">
        <v>45</v>
      </c>
      <c r="H144" s="45" t="s">
        <v>58</v>
      </c>
      <c r="I144" s="44"/>
      <c r="J144" s="47" t="s">
        <v>58</v>
      </c>
      <c r="K144" s="44"/>
      <c r="L144" s="44" t="s">
        <v>76</v>
      </c>
      <c r="M144" s="47"/>
      <c r="N144" s="48"/>
      <c r="O144" s="48" t="s">
        <v>174</v>
      </c>
      <c r="P144" s="48" t="s">
        <v>78</v>
      </c>
      <c r="Q144" s="44"/>
      <c r="R144" s="44"/>
      <c r="S144" s="122"/>
      <c r="T144" s="44" t="s">
        <v>58</v>
      </c>
      <c r="U144" s="44" t="s">
        <v>54</v>
      </c>
      <c r="V144" s="44" t="s">
        <v>91</v>
      </c>
      <c r="W144" s="71" t="s">
        <v>175</v>
      </c>
    </row>
    <row r="145" spans="2:23" x14ac:dyDescent="0.2">
      <c r="B145" s="43"/>
      <c r="C145" s="44"/>
      <c r="D145" s="44" t="s">
        <v>93</v>
      </c>
      <c r="E145" s="45"/>
      <c r="F145" s="45"/>
      <c r="G145" s="45">
        <v>43831</v>
      </c>
      <c r="H145" s="45" t="s">
        <v>58</v>
      </c>
      <c r="I145" s="44"/>
      <c r="J145" s="47" t="s">
        <v>58</v>
      </c>
      <c r="K145" s="44"/>
      <c r="L145" s="44" t="s">
        <v>76</v>
      </c>
      <c r="M145" s="47"/>
      <c r="N145" s="48"/>
      <c r="O145" s="48" t="s">
        <v>176</v>
      </c>
      <c r="P145" s="48" t="s">
        <v>78</v>
      </c>
      <c r="Q145" s="44"/>
      <c r="R145" s="44"/>
      <c r="S145" s="122"/>
      <c r="T145" s="44" t="s">
        <v>58</v>
      </c>
      <c r="U145" s="44" t="s">
        <v>54</v>
      </c>
      <c r="V145" s="44" t="s">
        <v>91</v>
      </c>
      <c r="W145" s="49"/>
    </row>
    <row r="146" spans="2:23" x14ac:dyDescent="0.2">
      <c r="B146" s="43"/>
      <c r="C146" s="44"/>
      <c r="D146" s="44" t="s">
        <v>95</v>
      </c>
      <c r="E146" s="45"/>
      <c r="F146" s="45"/>
      <c r="G146" s="45" t="s">
        <v>45</v>
      </c>
      <c r="H146" s="45" t="s">
        <v>58</v>
      </c>
      <c r="I146" s="44"/>
      <c r="J146" s="47" t="s">
        <v>58</v>
      </c>
      <c r="K146" s="44"/>
      <c r="L146" s="44" t="s">
        <v>76</v>
      </c>
      <c r="M146" s="47"/>
      <c r="N146" s="48"/>
      <c r="O146" s="48" t="s">
        <v>177</v>
      </c>
      <c r="P146" s="48" t="s">
        <v>78</v>
      </c>
      <c r="Q146" s="44"/>
      <c r="R146" s="44"/>
      <c r="S146" s="122"/>
      <c r="T146" s="44" t="s">
        <v>58</v>
      </c>
      <c r="U146" s="44" t="s">
        <v>54</v>
      </c>
      <c r="V146" s="44" t="s">
        <v>91</v>
      </c>
      <c r="W146" s="49" t="s">
        <v>178</v>
      </c>
    </row>
    <row r="147" spans="2:23" ht="15" customHeight="1" x14ac:dyDescent="0.2">
      <c r="B147" s="43"/>
      <c r="C147" s="44"/>
      <c r="D147" s="44" t="s">
        <v>97</v>
      </c>
      <c r="E147" s="45"/>
      <c r="F147" s="45"/>
      <c r="G147" s="45">
        <v>43831</v>
      </c>
      <c r="H147" s="45" t="s">
        <v>58</v>
      </c>
      <c r="I147" s="44"/>
      <c r="J147" s="47" t="s">
        <v>58</v>
      </c>
      <c r="K147" s="44"/>
      <c r="L147" s="44" t="s">
        <v>76</v>
      </c>
      <c r="M147" s="47"/>
      <c r="N147" s="48"/>
      <c r="O147" s="48" t="s">
        <v>179</v>
      </c>
      <c r="P147" s="48" t="s">
        <v>78</v>
      </c>
      <c r="Q147" s="44"/>
      <c r="R147" s="44"/>
      <c r="S147" s="122"/>
      <c r="T147" s="44" t="s">
        <v>58</v>
      </c>
      <c r="U147" s="44" t="s">
        <v>54</v>
      </c>
      <c r="V147" s="44" t="s">
        <v>91</v>
      </c>
      <c r="W147" s="49"/>
    </row>
    <row r="148" spans="2:23" x14ac:dyDescent="0.2">
      <c r="B148" s="43"/>
      <c r="C148" s="44"/>
      <c r="D148" s="44" t="s">
        <v>99</v>
      </c>
      <c r="E148" s="45"/>
      <c r="F148" s="45"/>
      <c r="G148" s="45" t="s">
        <v>58</v>
      </c>
      <c r="H148" s="45" t="s">
        <v>58</v>
      </c>
      <c r="I148" s="44"/>
      <c r="J148" s="47" t="s">
        <v>58</v>
      </c>
      <c r="K148" s="44"/>
      <c r="L148" s="44" t="s">
        <v>76</v>
      </c>
      <c r="M148" s="47"/>
      <c r="N148" s="48"/>
      <c r="O148" s="48" t="s">
        <v>180</v>
      </c>
      <c r="P148" s="48" t="s">
        <v>78</v>
      </c>
      <c r="Q148" s="44"/>
      <c r="R148" s="44"/>
      <c r="S148" s="122"/>
      <c r="T148" s="44" t="s">
        <v>58</v>
      </c>
      <c r="U148" s="44" t="s">
        <v>54</v>
      </c>
      <c r="V148" s="44" t="s">
        <v>91</v>
      </c>
      <c r="W148" s="49"/>
    </row>
    <row r="149" spans="2:23" ht="12.75" customHeight="1" thickBot="1" x14ac:dyDescent="0.25">
      <c r="B149" s="50"/>
      <c r="C149" s="51"/>
      <c r="D149" s="51" t="s">
        <v>100</v>
      </c>
      <c r="E149" s="52"/>
      <c r="F149" s="52"/>
      <c r="G149" s="52" t="s">
        <v>58</v>
      </c>
      <c r="H149" s="52" t="s">
        <v>58</v>
      </c>
      <c r="I149" s="51"/>
      <c r="J149" s="53" t="s">
        <v>58</v>
      </c>
      <c r="K149" s="51"/>
      <c r="L149" s="51" t="s">
        <v>76</v>
      </c>
      <c r="M149" s="53"/>
      <c r="N149" s="54"/>
      <c r="O149" s="54" t="s">
        <v>180</v>
      </c>
      <c r="P149" s="54" t="s">
        <v>78</v>
      </c>
      <c r="Q149" s="51"/>
      <c r="R149" s="51"/>
      <c r="S149" s="123"/>
      <c r="T149" s="51" t="s">
        <v>58</v>
      </c>
      <c r="U149" s="51" t="s">
        <v>54</v>
      </c>
      <c r="V149" s="51" t="s">
        <v>91</v>
      </c>
      <c r="W149" s="55"/>
    </row>
    <row r="150" spans="2:23" x14ac:dyDescent="0.2">
      <c r="B150" s="31" t="s">
        <v>43</v>
      </c>
      <c r="C150" s="74" t="s">
        <v>187</v>
      </c>
      <c r="D150" s="32" t="s">
        <v>60</v>
      </c>
      <c r="E150" s="33">
        <v>43733</v>
      </c>
      <c r="F150" s="33">
        <v>43810</v>
      </c>
      <c r="G150" s="33" t="s">
        <v>182</v>
      </c>
      <c r="H150" s="33">
        <v>45565</v>
      </c>
      <c r="I150" s="32" t="s">
        <v>46</v>
      </c>
      <c r="J150" s="56">
        <v>0</v>
      </c>
      <c r="K150" s="32" t="s">
        <v>48</v>
      </c>
      <c r="L150" s="32" t="s">
        <v>49</v>
      </c>
      <c r="M150" s="56">
        <v>0</v>
      </c>
      <c r="N150" s="35" t="s">
        <v>50</v>
      </c>
      <c r="O150" s="57"/>
      <c r="P150" s="35"/>
      <c r="Q150" s="115" t="s">
        <v>183</v>
      </c>
      <c r="R150" s="102" t="s">
        <v>157</v>
      </c>
      <c r="S150" s="32"/>
      <c r="T150" s="32" t="s">
        <v>53</v>
      </c>
      <c r="U150" s="32" t="s">
        <v>54</v>
      </c>
      <c r="V150" s="32" t="s">
        <v>55</v>
      </c>
      <c r="W150" s="36" t="s">
        <v>184</v>
      </c>
    </row>
    <row r="151" spans="2:23" x14ac:dyDescent="0.2">
      <c r="B151" s="20"/>
      <c r="C151" s="15"/>
      <c r="D151" s="15" t="s">
        <v>61</v>
      </c>
      <c r="E151" s="37"/>
      <c r="F151" s="37"/>
      <c r="G151" s="37">
        <v>43739</v>
      </c>
      <c r="H151" s="37" t="s">
        <v>58</v>
      </c>
      <c r="I151" s="15"/>
      <c r="J151" s="16">
        <f>J150/4</f>
        <v>0</v>
      </c>
      <c r="K151" s="15" t="s">
        <v>48</v>
      </c>
      <c r="L151" s="15" t="s">
        <v>49</v>
      </c>
      <c r="M151" s="16">
        <v>0</v>
      </c>
      <c r="N151" s="39" t="s">
        <v>50</v>
      </c>
      <c r="O151" s="19"/>
      <c r="P151" s="39"/>
      <c r="Q151" s="88"/>
      <c r="R151" s="87"/>
      <c r="S151" s="15"/>
      <c r="T151" s="15" t="s">
        <v>58</v>
      </c>
      <c r="U151" s="15" t="s">
        <v>54</v>
      </c>
      <c r="V151" s="15" t="s">
        <v>55</v>
      </c>
      <c r="W151" s="40"/>
    </row>
    <row r="152" spans="2:23" x14ac:dyDescent="0.2">
      <c r="B152" s="20"/>
      <c r="C152" s="15"/>
      <c r="D152" s="15" t="s">
        <v>44</v>
      </c>
      <c r="E152" s="37"/>
      <c r="F152" s="37"/>
      <c r="G152" s="37" t="s">
        <v>58</v>
      </c>
      <c r="H152" s="37" t="s">
        <v>58</v>
      </c>
      <c r="I152" s="15"/>
      <c r="J152" s="16">
        <f>J150</f>
        <v>0</v>
      </c>
      <c r="K152" s="15" t="s">
        <v>48</v>
      </c>
      <c r="L152" s="15" t="s">
        <v>49</v>
      </c>
      <c r="M152" s="16">
        <v>0</v>
      </c>
      <c r="N152" s="39" t="s">
        <v>50</v>
      </c>
      <c r="O152" s="19"/>
      <c r="P152" s="39"/>
      <c r="Q152" s="88"/>
      <c r="R152" s="87"/>
      <c r="S152" s="15"/>
      <c r="T152" s="15" t="s">
        <v>58</v>
      </c>
      <c r="U152" s="15" t="s">
        <v>54</v>
      </c>
      <c r="V152" s="15" t="s">
        <v>55</v>
      </c>
      <c r="W152" s="40"/>
    </row>
    <row r="153" spans="2:23" x14ac:dyDescent="0.2">
      <c r="B153" s="20"/>
      <c r="C153" s="15"/>
      <c r="D153" s="15" t="s">
        <v>63</v>
      </c>
      <c r="E153" s="37"/>
      <c r="F153" s="37"/>
      <c r="G153" s="37" t="s">
        <v>58</v>
      </c>
      <c r="H153" s="37" t="s">
        <v>58</v>
      </c>
      <c r="I153" s="15"/>
      <c r="J153" s="16">
        <f>J151</f>
        <v>0</v>
      </c>
      <c r="K153" s="15" t="s">
        <v>48</v>
      </c>
      <c r="L153" s="15" t="s">
        <v>49</v>
      </c>
      <c r="M153" s="16">
        <v>0</v>
      </c>
      <c r="N153" s="39" t="s">
        <v>50</v>
      </c>
      <c r="O153" s="19"/>
      <c r="P153" s="39"/>
      <c r="Q153" s="88"/>
      <c r="R153" s="87"/>
      <c r="S153" s="15"/>
      <c r="T153" s="15" t="s">
        <v>58</v>
      </c>
      <c r="U153" s="15" t="s">
        <v>54</v>
      </c>
      <c r="V153" s="15" t="s">
        <v>55</v>
      </c>
      <c r="W153" s="40"/>
    </row>
    <row r="154" spans="2:23" ht="12.75" customHeight="1" x14ac:dyDescent="0.2">
      <c r="B154" s="20"/>
      <c r="C154" s="15"/>
      <c r="D154" s="15" t="s">
        <v>110</v>
      </c>
      <c r="E154" s="37"/>
      <c r="F154" s="62"/>
      <c r="G154" s="37" t="s">
        <v>182</v>
      </c>
      <c r="H154" s="37" t="s">
        <v>58</v>
      </c>
      <c r="I154" s="15"/>
      <c r="J154" s="16">
        <f>J153*2</f>
        <v>0</v>
      </c>
      <c r="K154" s="15" t="s">
        <v>48</v>
      </c>
      <c r="L154" s="15" t="s">
        <v>49</v>
      </c>
      <c r="M154" s="16">
        <v>0</v>
      </c>
      <c r="N154" s="39" t="s">
        <v>50</v>
      </c>
      <c r="O154" s="19"/>
      <c r="P154" s="39"/>
      <c r="Q154" s="88"/>
      <c r="R154" s="87"/>
      <c r="S154" s="63"/>
      <c r="T154" s="15" t="s">
        <v>58</v>
      </c>
      <c r="U154" s="15" t="s">
        <v>54</v>
      </c>
      <c r="V154" s="15" t="s">
        <v>55</v>
      </c>
      <c r="W154" s="40" t="s">
        <v>185</v>
      </c>
    </row>
    <row r="155" spans="2:23" x14ac:dyDescent="0.2">
      <c r="B155" s="20"/>
      <c r="C155" s="15"/>
      <c r="D155" s="15" t="s">
        <v>186</v>
      </c>
      <c r="E155" s="37"/>
      <c r="F155" s="62"/>
      <c r="G155" s="37">
        <v>43739</v>
      </c>
      <c r="H155" s="37" t="s">
        <v>58</v>
      </c>
      <c r="I155" s="15"/>
      <c r="J155" s="16">
        <v>0</v>
      </c>
      <c r="K155" s="15" t="s">
        <v>48</v>
      </c>
      <c r="L155" s="15" t="s">
        <v>49</v>
      </c>
      <c r="M155" s="16">
        <v>0</v>
      </c>
      <c r="N155" s="39" t="s">
        <v>50</v>
      </c>
      <c r="O155" s="19"/>
      <c r="P155" s="39"/>
      <c r="Q155" s="88"/>
      <c r="R155" s="87"/>
      <c r="S155" s="63"/>
      <c r="T155" s="15" t="s">
        <v>58</v>
      </c>
      <c r="U155" s="15" t="s">
        <v>54</v>
      </c>
      <c r="V155" s="15" t="s">
        <v>55</v>
      </c>
      <c r="W155" s="40"/>
    </row>
    <row r="156" spans="2:23" x14ac:dyDescent="0.2">
      <c r="B156" s="20"/>
      <c r="C156" s="15"/>
      <c r="D156" s="15" t="s">
        <v>71</v>
      </c>
      <c r="E156" s="37"/>
      <c r="F156" s="37"/>
      <c r="G156" s="85">
        <v>45108</v>
      </c>
      <c r="H156" s="37">
        <v>45351</v>
      </c>
      <c r="I156" s="15"/>
      <c r="J156" s="16">
        <v>2000000</v>
      </c>
      <c r="K156" s="15" t="s">
        <v>73</v>
      </c>
      <c r="L156" s="15" t="s">
        <v>49</v>
      </c>
      <c r="M156" s="16">
        <v>0</v>
      </c>
      <c r="N156" s="39" t="s">
        <v>50</v>
      </c>
      <c r="O156" s="19"/>
      <c r="P156" s="19"/>
      <c r="Q156" s="19"/>
      <c r="R156" s="19"/>
      <c r="S156" s="63"/>
      <c r="T156" s="15" t="s">
        <v>58</v>
      </c>
      <c r="U156" s="15" t="s">
        <v>54</v>
      </c>
      <c r="V156" s="15" t="s">
        <v>55</v>
      </c>
      <c r="W156" s="40"/>
    </row>
    <row r="157" spans="2:23" x14ac:dyDescent="0.2">
      <c r="B157" s="20"/>
      <c r="C157" s="15"/>
      <c r="D157" s="15" t="s">
        <v>71</v>
      </c>
      <c r="E157" s="37"/>
      <c r="F157" s="37"/>
      <c r="G157" s="85">
        <v>45352</v>
      </c>
      <c r="H157" s="37">
        <v>45473</v>
      </c>
      <c r="I157" s="15"/>
      <c r="J157" s="16">
        <v>0</v>
      </c>
      <c r="K157" s="15" t="s">
        <v>73</v>
      </c>
      <c r="L157" s="15" t="s">
        <v>49</v>
      </c>
      <c r="M157" s="16">
        <v>0</v>
      </c>
      <c r="N157" s="39" t="s">
        <v>50</v>
      </c>
      <c r="O157" s="19"/>
      <c r="P157" s="19"/>
      <c r="Q157" s="19"/>
      <c r="R157" s="19"/>
      <c r="S157" s="63"/>
      <c r="T157" s="15" t="s">
        <v>58</v>
      </c>
      <c r="U157" s="15" t="s">
        <v>54</v>
      </c>
      <c r="V157" s="15" t="s">
        <v>55</v>
      </c>
      <c r="W157" s="40"/>
    </row>
    <row r="158" spans="2:23" x14ac:dyDescent="0.2">
      <c r="B158" s="20"/>
      <c r="C158" s="15"/>
      <c r="D158" s="15" t="s">
        <v>71</v>
      </c>
      <c r="E158" s="37"/>
      <c r="F158" s="37"/>
      <c r="G158" s="85">
        <v>45474</v>
      </c>
      <c r="H158" s="37">
        <v>45565</v>
      </c>
      <c r="I158" s="15"/>
      <c r="J158" s="16">
        <v>2000000</v>
      </c>
      <c r="K158" s="15" t="s">
        <v>73</v>
      </c>
      <c r="L158" s="15" t="s">
        <v>49</v>
      </c>
      <c r="M158" s="16">
        <v>0</v>
      </c>
      <c r="N158" s="39" t="s">
        <v>50</v>
      </c>
      <c r="O158" s="19"/>
      <c r="P158" s="19"/>
      <c r="Q158" s="19"/>
      <c r="R158" s="19"/>
      <c r="S158" s="63"/>
      <c r="T158" s="15" t="s">
        <v>58</v>
      </c>
      <c r="U158" s="15" t="s">
        <v>54</v>
      </c>
      <c r="V158" s="15" t="s">
        <v>55</v>
      </c>
      <c r="W158" s="40"/>
    </row>
    <row r="159" spans="2:23" x14ac:dyDescent="0.2">
      <c r="B159" s="43"/>
      <c r="C159" s="44"/>
      <c r="D159" s="44" t="s">
        <v>74</v>
      </c>
      <c r="E159" s="45"/>
      <c r="F159" s="45"/>
      <c r="G159" s="45">
        <v>43739</v>
      </c>
      <c r="H159" s="45" t="s">
        <v>58</v>
      </c>
      <c r="I159" s="44"/>
      <c r="J159" s="47" t="s">
        <v>75</v>
      </c>
      <c r="K159" s="44"/>
      <c r="L159" s="44" t="s">
        <v>76</v>
      </c>
      <c r="M159" s="44"/>
      <c r="N159" s="48"/>
      <c r="O159" s="65">
        <v>8.2000000000000003E-2</v>
      </c>
      <c r="P159" s="48" t="s">
        <v>78</v>
      </c>
      <c r="Q159" s="44"/>
      <c r="R159" s="69"/>
      <c r="S159" s="121" t="s">
        <v>162</v>
      </c>
      <c r="T159" s="44" t="s">
        <v>58</v>
      </c>
      <c r="U159" s="44" t="s">
        <v>54</v>
      </c>
      <c r="V159" s="44" t="s">
        <v>79</v>
      </c>
      <c r="W159" s="49" t="s">
        <v>80</v>
      </c>
    </row>
    <row r="160" spans="2:23" x14ac:dyDescent="0.2">
      <c r="B160" s="43"/>
      <c r="C160" s="44"/>
      <c r="D160" s="44" t="s">
        <v>81</v>
      </c>
      <c r="E160" s="45"/>
      <c r="F160" s="45"/>
      <c r="G160" s="45" t="s">
        <v>58</v>
      </c>
      <c r="H160" s="45" t="s">
        <v>58</v>
      </c>
      <c r="I160" s="44"/>
      <c r="J160" s="47" t="s">
        <v>58</v>
      </c>
      <c r="K160" s="44"/>
      <c r="L160" s="44" t="s">
        <v>76</v>
      </c>
      <c r="M160" s="44"/>
      <c r="N160" s="48"/>
      <c r="O160" s="65">
        <v>8.2000000000000003E-2</v>
      </c>
      <c r="P160" s="48" t="s">
        <v>78</v>
      </c>
      <c r="Q160" s="44"/>
      <c r="R160" s="69"/>
      <c r="S160" s="122"/>
      <c r="T160" s="44" t="s">
        <v>58</v>
      </c>
      <c r="U160" s="44" t="s">
        <v>54</v>
      </c>
      <c r="V160" s="44" t="s">
        <v>79</v>
      </c>
      <c r="W160" s="49" t="s">
        <v>58</v>
      </c>
    </row>
    <row r="161" spans="2:23" x14ac:dyDescent="0.2">
      <c r="B161" s="43"/>
      <c r="C161" s="44"/>
      <c r="D161" s="44" t="s">
        <v>82</v>
      </c>
      <c r="E161" s="45"/>
      <c r="F161" s="45"/>
      <c r="G161" s="45" t="s">
        <v>58</v>
      </c>
      <c r="H161" s="45" t="s">
        <v>58</v>
      </c>
      <c r="I161" s="44"/>
      <c r="J161" s="47" t="s">
        <v>58</v>
      </c>
      <c r="K161" s="44"/>
      <c r="L161" s="44" t="s">
        <v>76</v>
      </c>
      <c r="M161" s="44"/>
      <c r="N161" s="48"/>
      <c r="O161" s="65">
        <v>4.1000000000000002E-2</v>
      </c>
      <c r="P161" s="48" t="s">
        <v>78</v>
      </c>
      <c r="Q161" s="44"/>
      <c r="R161" s="69"/>
      <c r="S161" s="122"/>
      <c r="T161" s="44" t="s">
        <v>58</v>
      </c>
      <c r="U161" s="44" t="s">
        <v>54</v>
      </c>
      <c r="V161" s="44" t="s">
        <v>79</v>
      </c>
      <c r="W161" s="49" t="s">
        <v>58</v>
      </c>
    </row>
    <row r="162" spans="2:23" x14ac:dyDescent="0.2">
      <c r="B162" s="43"/>
      <c r="C162" s="44"/>
      <c r="D162" s="44" t="s">
        <v>84</v>
      </c>
      <c r="E162" s="45"/>
      <c r="F162" s="45"/>
      <c r="G162" s="45" t="s">
        <v>58</v>
      </c>
      <c r="H162" s="45" t="s">
        <v>58</v>
      </c>
      <c r="I162" s="44"/>
      <c r="J162" s="47" t="s">
        <v>58</v>
      </c>
      <c r="K162" s="44"/>
      <c r="L162" s="44" t="s">
        <v>76</v>
      </c>
      <c r="M162" s="44"/>
      <c r="N162" s="48"/>
      <c r="O162" s="65">
        <v>8.2000000000000003E-2</v>
      </c>
      <c r="P162" s="48" t="s">
        <v>78</v>
      </c>
      <c r="Q162" s="44"/>
      <c r="R162" s="69"/>
      <c r="S162" s="122"/>
      <c r="T162" s="44" t="s">
        <v>58</v>
      </c>
      <c r="U162" s="44" t="s">
        <v>54</v>
      </c>
      <c r="V162" s="44" t="s">
        <v>79</v>
      </c>
      <c r="W162" s="49" t="s">
        <v>58</v>
      </c>
    </row>
    <row r="163" spans="2:23" x14ac:dyDescent="0.2">
      <c r="B163" s="43"/>
      <c r="C163" s="44"/>
      <c r="D163" s="44" t="s">
        <v>85</v>
      </c>
      <c r="E163" s="45"/>
      <c r="F163" s="45"/>
      <c r="G163" s="45" t="s">
        <v>58</v>
      </c>
      <c r="H163" s="45" t="s">
        <v>58</v>
      </c>
      <c r="I163" s="44"/>
      <c r="J163" s="47" t="s">
        <v>58</v>
      </c>
      <c r="K163" s="44"/>
      <c r="L163" s="44" t="s">
        <v>76</v>
      </c>
      <c r="M163" s="44"/>
      <c r="N163" s="48"/>
      <c r="O163" s="65">
        <v>1.41E-2</v>
      </c>
      <c r="P163" s="48" t="s">
        <v>78</v>
      </c>
      <c r="Q163" s="44"/>
      <c r="R163" s="69"/>
      <c r="S163" s="122"/>
      <c r="T163" s="44" t="s">
        <v>58</v>
      </c>
      <c r="U163" s="44" t="s">
        <v>54</v>
      </c>
      <c r="V163" s="44" t="s">
        <v>79</v>
      </c>
      <c r="W163" s="49" t="s">
        <v>58</v>
      </c>
    </row>
    <row r="164" spans="2:23" x14ac:dyDescent="0.2">
      <c r="B164" s="43"/>
      <c r="C164" s="44"/>
      <c r="D164" s="44" t="s">
        <v>87</v>
      </c>
      <c r="E164" s="45"/>
      <c r="F164" s="45"/>
      <c r="G164" s="45" t="s">
        <v>58</v>
      </c>
      <c r="H164" s="45" t="s">
        <v>58</v>
      </c>
      <c r="I164" s="44"/>
      <c r="J164" s="47" t="s">
        <v>58</v>
      </c>
      <c r="K164" s="44"/>
      <c r="L164" s="44" t="s">
        <v>76</v>
      </c>
      <c r="M164" s="44"/>
      <c r="N164" s="48"/>
      <c r="O164" s="65">
        <v>1.41E-2</v>
      </c>
      <c r="P164" s="48" t="s">
        <v>78</v>
      </c>
      <c r="Q164" s="44"/>
      <c r="R164" s="69"/>
      <c r="S164" s="122"/>
      <c r="T164" s="44" t="s">
        <v>58</v>
      </c>
      <c r="U164" s="44" t="s">
        <v>54</v>
      </c>
      <c r="V164" s="44" t="s">
        <v>79</v>
      </c>
      <c r="W164" s="49" t="s">
        <v>58</v>
      </c>
    </row>
    <row r="165" spans="2:23" x14ac:dyDescent="0.2">
      <c r="B165" s="43"/>
      <c r="C165" s="44"/>
      <c r="D165" s="44" t="s">
        <v>88</v>
      </c>
      <c r="E165" s="45"/>
      <c r="F165" s="45"/>
      <c r="G165" s="45" t="s">
        <v>58</v>
      </c>
      <c r="H165" s="45" t="s">
        <v>58</v>
      </c>
      <c r="I165" s="44"/>
      <c r="J165" s="47" t="s">
        <v>58</v>
      </c>
      <c r="K165" s="44"/>
      <c r="L165" s="44" t="s">
        <v>76</v>
      </c>
      <c r="M165" s="44"/>
      <c r="N165" s="48"/>
      <c r="O165" s="65">
        <v>0.85</v>
      </c>
      <c r="P165" s="48" t="s">
        <v>78</v>
      </c>
      <c r="Q165" s="44"/>
      <c r="R165" s="69"/>
      <c r="S165" s="122"/>
      <c r="T165" s="44" t="s">
        <v>58</v>
      </c>
      <c r="U165" s="44" t="s">
        <v>54</v>
      </c>
      <c r="V165" s="44" t="s">
        <v>91</v>
      </c>
      <c r="W165" s="49"/>
    </row>
    <row r="166" spans="2:23" ht="15" customHeight="1" x14ac:dyDescent="0.2">
      <c r="B166" s="43"/>
      <c r="C166" s="44"/>
      <c r="D166" s="44" t="s">
        <v>93</v>
      </c>
      <c r="E166" s="45"/>
      <c r="F166" s="45"/>
      <c r="G166" s="45" t="s">
        <v>58</v>
      </c>
      <c r="H166" s="45" t="s">
        <v>58</v>
      </c>
      <c r="I166" s="44"/>
      <c r="J166" s="44" t="s">
        <v>58</v>
      </c>
      <c r="K166" s="44"/>
      <c r="L166" s="44" t="s">
        <v>76</v>
      </c>
      <c r="M166" s="44"/>
      <c r="N166" s="48"/>
      <c r="O166" s="65">
        <v>0.85</v>
      </c>
      <c r="P166" s="48" t="s">
        <v>78</v>
      </c>
      <c r="Q166" s="44"/>
      <c r="R166" s="69"/>
      <c r="S166" s="122"/>
      <c r="T166" s="44" t="s">
        <v>58</v>
      </c>
      <c r="U166" s="44" t="s">
        <v>54</v>
      </c>
      <c r="V166" s="44" t="s">
        <v>91</v>
      </c>
      <c r="W166" s="49"/>
    </row>
    <row r="167" spans="2:23" x14ac:dyDescent="0.2">
      <c r="B167" s="43"/>
      <c r="C167" s="44"/>
      <c r="D167" s="44" t="s">
        <v>95</v>
      </c>
      <c r="E167" s="45"/>
      <c r="F167" s="45"/>
      <c r="G167" s="45" t="s">
        <v>58</v>
      </c>
      <c r="H167" s="45" t="s">
        <v>58</v>
      </c>
      <c r="I167" s="44"/>
      <c r="J167" s="44" t="s">
        <v>58</v>
      </c>
      <c r="K167" s="44"/>
      <c r="L167" s="44" t="s">
        <v>76</v>
      </c>
      <c r="M167" s="44"/>
      <c r="N167" s="48"/>
      <c r="O167" s="65">
        <v>1.66</v>
      </c>
      <c r="P167" s="48" t="s">
        <v>78</v>
      </c>
      <c r="Q167" s="44"/>
      <c r="R167" s="69"/>
      <c r="S167" s="122"/>
      <c r="T167" s="44" t="s">
        <v>58</v>
      </c>
      <c r="U167" s="44" t="s">
        <v>54</v>
      </c>
      <c r="V167" s="44" t="s">
        <v>91</v>
      </c>
      <c r="W167" s="49"/>
    </row>
    <row r="168" spans="2:23" ht="12.75" customHeight="1" x14ac:dyDescent="0.2">
      <c r="B168" s="43"/>
      <c r="C168" s="44"/>
      <c r="D168" s="44" t="s">
        <v>97</v>
      </c>
      <c r="E168" s="45"/>
      <c r="F168" s="45"/>
      <c r="G168" s="45" t="s">
        <v>58</v>
      </c>
      <c r="H168" s="45" t="s">
        <v>58</v>
      </c>
      <c r="I168" s="44"/>
      <c r="J168" s="44" t="s">
        <v>58</v>
      </c>
      <c r="K168" s="44"/>
      <c r="L168" s="44" t="s">
        <v>76</v>
      </c>
      <c r="M168" s="44"/>
      <c r="N168" s="48"/>
      <c r="O168" s="65">
        <v>3.74</v>
      </c>
      <c r="P168" s="48" t="s">
        <v>78</v>
      </c>
      <c r="Q168" s="44"/>
      <c r="R168" s="69"/>
      <c r="S168" s="122"/>
      <c r="T168" s="44" t="s">
        <v>58</v>
      </c>
      <c r="U168" s="44" t="s">
        <v>54</v>
      </c>
      <c r="V168" s="44" t="s">
        <v>91</v>
      </c>
      <c r="W168" s="49"/>
    </row>
    <row r="169" spans="2:23" x14ac:dyDescent="0.2">
      <c r="B169" s="43"/>
      <c r="C169" s="44"/>
      <c r="D169" s="44" t="s">
        <v>99</v>
      </c>
      <c r="E169" s="45"/>
      <c r="F169" s="45"/>
      <c r="G169" s="45" t="s">
        <v>58</v>
      </c>
      <c r="H169" s="45" t="s">
        <v>58</v>
      </c>
      <c r="I169" s="44"/>
      <c r="J169" s="44" t="s">
        <v>58</v>
      </c>
      <c r="K169" s="44"/>
      <c r="L169" s="44" t="s">
        <v>76</v>
      </c>
      <c r="M169" s="44"/>
      <c r="N169" s="48"/>
      <c r="O169" s="65">
        <v>10.37</v>
      </c>
      <c r="P169" s="48" t="s">
        <v>78</v>
      </c>
      <c r="Q169" s="44"/>
      <c r="R169" s="69"/>
      <c r="S169" s="122"/>
      <c r="T169" s="44" t="s">
        <v>58</v>
      </c>
      <c r="U169" s="44" t="s">
        <v>54</v>
      </c>
      <c r="V169" s="44" t="s">
        <v>91</v>
      </c>
      <c r="W169" s="49"/>
    </row>
    <row r="170" spans="2:23" ht="13.5" thickBot="1" x14ac:dyDescent="0.25">
      <c r="B170" s="50"/>
      <c r="C170" s="51"/>
      <c r="D170" s="51" t="s">
        <v>100</v>
      </c>
      <c r="E170" s="52"/>
      <c r="F170" s="52"/>
      <c r="G170" s="52" t="s">
        <v>58</v>
      </c>
      <c r="H170" s="52" t="s">
        <v>58</v>
      </c>
      <c r="I170" s="51"/>
      <c r="J170" s="51" t="s">
        <v>58</v>
      </c>
      <c r="K170" s="51"/>
      <c r="L170" s="51" t="s">
        <v>76</v>
      </c>
      <c r="M170" s="51"/>
      <c r="N170" s="54"/>
      <c r="O170" s="72">
        <v>10.37</v>
      </c>
      <c r="P170" s="54" t="s">
        <v>78</v>
      </c>
      <c r="Q170" s="51"/>
      <c r="R170" s="73"/>
      <c r="S170" s="123"/>
      <c r="T170" s="51" t="s">
        <v>58</v>
      </c>
      <c r="U170" s="51" t="s">
        <v>54</v>
      </c>
      <c r="V170" s="51" t="s">
        <v>91</v>
      </c>
      <c r="W170" s="55"/>
    </row>
    <row r="171" spans="2:23" x14ac:dyDescent="0.2">
      <c r="B171" s="31" t="s">
        <v>43</v>
      </c>
      <c r="C171" s="74" t="s">
        <v>193</v>
      </c>
      <c r="D171" s="32" t="s">
        <v>44</v>
      </c>
      <c r="E171" s="33">
        <v>43881</v>
      </c>
      <c r="F171" s="33">
        <v>44687</v>
      </c>
      <c r="G171" s="33" t="s">
        <v>188</v>
      </c>
      <c r="H171" s="33">
        <v>46022</v>
      </c>
      <c r="I171" s="32" t="s">
        <v>46</v>
      </c>
      <c r="J171" s="56">
        <v>12000</v>
      </c>
      <c r="K171" s="32" t="s">
        <v>48</v>
      </c>
      <c r="L171" s="32" t="s">
        <v>49</v>
      </c>
      <c r="M171" s="34">
        <f>345.25/365</f>
        <v>0.94589041095890414</v>
      </c>
      <c r="N171" s="35" t="s">
        <v>50</v>
      </c>
      <c r="O171" s="57"/>
      <c r="P171" s="35"/>
      <c r="Q171" s="32" t="s">
        <v>189</v>
      </c>
      <c r="R171" s="124" t="s">
        <v>162</v>
      </c>
      <c r="S171" s="32"/>
      <c r="T171" s="32" t="s">
        <v>53</v>
      </c>
      <c r="U171" s="32" t="s">
        <v>54</v>
      </c>
      <c r="V171" s="32" t="s">
        <v>55</v>
      </c>
      <c r="W171" s="36" t="s">
        <v>190</v>
      </c>
    </row>
    <row r="172" spans="2:23" x14ac:dyDescent="0.2">
      <c r="B172" s="20"/>
      <c r="C172" s="15"/>
      <c r="D172" s="15" t="s">
        <v>60</v>
      </c>
      <c r="E172" s="37"/>
      <c r="F172" s="37"/>
      <c r="G172" s="37" t="s">
        <v>58</v>
      </c>
      <c r="H172" s="37"/>
      <c r="I172" s="15"/>
      <c r="J172" s="16">
        <v>12000</v>
      </c>
      <c r="K172" s="15" t="s">
        <v>48</v>
      </c>
      <c r="L172" s="15" t="s">
        <v>49</v>
      </c>
      <c r="M172" s="16">
        <v>0</v>
      </c>
      <c r="N172" s="39" t="s">
        <v>50</v>
      </c>
      <c r="O172" s="19"/>
      <c r="P172" s="39"/>
      <c r="Q172" s="15"/>
      <c r="R172" s="125"/>
      <c r="S172" s="15"/>
      <c r="T172" s="15" t="s">
        <v>58</v>
      </c>
      <c r="U172" s="15" t="s">
        <v>54</v>
      </c>
      <c r="V172" s="15" t="s">
        <v>55</v>
      </c>
      <c r="W172" s="40" t="s">
        <v>58</v>
      </c>
    </row>
    <row r="173" spans="2:23" x14ac:dyDescent="0.2">
      <c r="B173" s="20"/>
      <c r="C173" s="15"/>
      <c r="D173" s="15" t="s">
        <v>61</v>
      </c>
      <c r="E173" s="37"/>
      <c r="F173" s="37"/>
      <c r="G173" s="37" t="s">
        <v>58</v>
      </c>
      <c r="H173" s="37"/>
      <c r="I173" s="15"/>
      <c r="J173" s="16">
        <v>3000</v>
      </c>
      <c r="K173" s="15" t="s">
        <v>48</v>
      </c>
      <c r="L173" s="15" t="s">
        <v>49</v>
      </c>
      <c r="M173" s="16">
        <v>0</v>
      </c>
      <c r="N173" s="39" t="s">
        <v>50</v>
      </c>
      <c r="O173" s="19"/>
      <c r="P173" s="39"/>
      <c r="Q173" s="15"/>
      <c r="R173" s="125"/>
      <c r="S173" s="15"/>
      <c r="T173" s="15" t="s">
        <v>58</v>
      </c>
      <c r="U173" s="15" t="s">
        <v>54</v>
      </c>
      <c r="V173" s="15" t="s">
        <v>55</v>
      </c>
      <c r="W173" s="40" t="s">
        <v>58</v>
      </c>
    </row>
    <row r="174" spans="2:23" ht="12.75" customHeight="1" x14ac:dyDescent="0.2">
      <c r="B174" s="20"/>
      <c r="C174" s="15"/>
      <c r="D174" s="15" t="s">
        <v>63</v>
      </c>
      <c r="E174" s="37"/>
      <c r="F174" s="37"/>
      <c r="G174" s="37" t="s">
        <v>58</v>
      </c>
      <c r="H174" s="37"/>
      <c r="I174" s="15"/>
      <c r="J174" s="16">
        <f>J173</f>
        <v>3000</v>
      </c>
      <c r="K174" s="15" t="s">
        <v>48</v>
      </c>
      <c r="L174" s="15" t="s">
        <v>49</v>
      </c>
      <c r="M174" s="16">
        <v>0</v>
      </c>
      <c r="N174" s="39" t="s">
        <v>50</v>
      </c>
      <c r="O174" s="19"/>
      <c r="P174" s="39"/>
      <c r="Q174" s="15"/>
      <c r="R174" s="125"/>
      <c r="S174" s="15"/>
      <c r="T174" s="15" t="s">
        <v>58</v>
      </c>
      <c r="U174" s="15" t="s">
        <v>54</v>
      </c>
      <c r="V174" s="15" t="s">
        <v>55</v>
      </c>
      <c r="W174" s="40" t="s">
        <v>58</v>
      </c>
    </row>
    <row r="175" spans="2:23" x14ac:dyDescent="0.2">
      <c r="B175" s="20"/>
      <c r="C175" s="15"/>
      <c r="D175" s="15" t="s">
        <v>71</v>
      </c>
      <c r="E175" s="37"/>
      <c r="F175" s="37"/>
      <c r="G175" s="37" t="s">
        <v>58</v>
      </c>
      <c r="H175" s="37"/>
      <c r="I175" s="15"/>
      <c r="J175" s="16">
        <v>720000</v>
      </c>
      <c r="K175" s="15" t="s">
        <v>73</v>
      </c>
      <c r="L175" s="15" t="s">
        <v>49</v>
      </c>
      <c r="M175" s="16">
        <v>0</v>
      </c>
      <c r="N175" s="39" t="s">
        <v>50</v>
      </c>
      <c r="O175" s="19"/>
      <c r="P175" s="39"/>
      <c r="Q175" s="15"/>
      <c r="R175" s="125"/>
      <c r="S175" s="63"/>
      <c r="T175" s="15" t="s">
        <v>58</v>
      </c>
      <c r="U175" s="15" t="s">
        <v>54</v>
      </c>
      <c r="V175" s="15" t="s">
        <v>55</v>
      </c>
      <c r="W175" s="40" t="s">
        <v>58</v>
      </c>
    </row>
    <row r="176" spans="2:23" x14ac:dyDescent="0.2">
      <c r="B176" s="20"/>
      <c r="C176" s="15"/>
      <c r="D176" s="15" t="s">
        <v>110</v>
      </c>
      <c r="E176" s="37"/>
      <c r="F176" s="37"/>
      <c r="G176" s="37">
        <v>43922</v>
      </c>
      <c r="H176" s="37"/>
      <c r="I176" s="15"/>
      <c r="J176" s="16">
        <v>0</v>
      </c>
      <c r="K176" s="15" t="s">
        <v>48</v>
      </c>
      <c r="L176" s="15" t="s">
        <v>49</v>
      </c>
      <c r="M176" s="17">
        <f>25.94/365</f>
        <v>7.1068493150684933E-2</v>
      </c>
      <c r="N176" s="39" t="s">
        <v>50</v>
      </c>
      <c r="O176" s="19"/>
      <c r="P176" s="39"/>
      <c r="Q176" s="15" t="s">
        <v>191</v>
      </c>
      <c r="R176" s="126"/>
      <c r="S176" s="63"/>
      <c r="T176" s="15" t="s">
        <v>58</v>
      </c>
      <c r="U176" s="15" t="s">
        <v>54</v>
      </c>
      <c r="V176" s="15" t="s">
        <v>55</v>
      </c>
      <c r="W176" s="40"/>
    </row>
    <row r="177" spans="2:23" x14ac:dyDescent="0.2">
      <c r="B177" s="43"/>
      <c r="C177" s="44"/>
      <c r="D177" s="44" t="s">
        <v>74</v>
      </c>
      <c r="E177" s="45"/>
      <c r="F177" s="45"/>
      <c r="G177" s="45" t="s">
        <v>58</v>
      </c>
      <c r="H177" s="45"/>
      <c r="I177" s="44"/>
      <c r="J177" s="47" t="s">
        <v>75</v>
      </c>
      <c r="K177" s="44"/>
      <c r="L177" s="44" t="s">
        <v>76</v>
      </c>
      <c r="M177" s="44"/>
      <c r="N177" s="48"/>
      <c r="O177" s="65">
        <v>9.1800000000000007E-2</v>
      </c>
      <c r="P177" s="48" t="s">
        <v>78</v>
      </c>
      <c r="Q177" s="44"/>
      <c r="R177" s="69"/>
      <c r="S177" s="121" t="s">
        <v>162</v>
      </c>
      <c r="T177" s="44" t="s">
        <v>58</v>
      </c>
      <c r="U177" s="44" t="s">
        <v>54</v>
      </c>
      <c r="V177" s="44" t="s">
        <v>79</v>
      </c>
      <c r="W177" s="49" t="s">
        <v>80</v>
      </c>
    </row>
    <row r="178" spans="2:23" x14ac:dyDescent="0.2">
      <c r="B178" s="43"/>
      <c r="C178" s="44"/>
      <c r="D178" s="44" t="s">
        <v>81</v>
      </c>
      <c r="E178" s="45"/>
      <c r="F178" s="45"/>
      <c r="G178" s="45" t="s">
        <v>58</v>
      </c>
      <c r="H178" s="45"/>
      <c r="I178" s="44"/>
      <c r="J178" s="47" t="s">
        <v>58</v>
      </c>
      <c r="K178" s="44"/>
      <c r="L178" s="44" t="s">
        <v>76</v>
      </c>
      <c r="M178" s="44"/>
      <c r="N178" s="48"/>
      <c r="O178" s="65">
        <v>9.1800000000000007E-2</v>
      </c>
      <c r="P178" s="48" t="s">
        <v>78</v>
      </c>
      <c r="Q178" s="44"/>
      <c r="R178" s="69"/>
      <c r="S178" s="122"/>
      <c r="T178" s="44" t="s">
        <v>58</v>
      </c>
      <c r="U178" s="44" t="s">
        <v>54</v>
      </c>
      <c r="V178" s="44" t="s">
        <v>79</v>
      </c>
      <c r="W178" s="49" t="s">
        <v>58</v>
      </c>
    </row>
    <row r="179" spans="2:23" x14ac:dyDescent="0.2">
      <c r="B179" s="43"/>
      <c r="C179" s="44"/>
      <c r="D179" s="44" t="s">
        <v>82</v>
      </c>
      <c r="E179" s="45"/>
      <c r="F179" s="45"/>
      <c r="G179" s="45" t="s">
        <v>58</v>
      </c>
      <c r="H179" s="45"/>
      <c r="I179" s="44"/>
      <c r="J179" s="47" t="s">
        <v>58</v>
      </c>
      <c r="K179" s="44"/>
      <c r="L179" s="44" t="s">
        <v>76</v>
      </c>
      <c r="M179" s="44"/>
      <c r="N179" s="48"/>
      <c r="O179" s="65">
        <v>4.5900000000000003E-2</v>
      </c>
      <c r="P179" s="48" t="s">
        <v>78</v>
      </c>
      <c r="Q179" s="44"/>
      <c r="R179" s="69"/>
      <c r="S179" s="122"/>
      <c r="T179" s="44" t="s">
        <v>58</v>
      </c>
      <c r="U179" s="44" t="s">
        <v>54</v>
      </c>
      <c r="V179" s="44" t="s">
        <v>79</v>
      </c>
      <c r="W179" s="49" t="s">
        <v>58</v>
      </c>
    </row>
    <row r="180" spans="2:23" x14ac:dyDescent="0.2">
      <c r="B180" s="43"/>
      <c r="C180" s="44"/>
      <c r="D180" s="44" t="s">
        <v>84</v>
      </c>
      <c r="E180" s="45"/>
      <c r="F180" s="45"/>
      <c r="G180" s="45" t="s">
        <v>58</v>
      </c>
      <c r="H180" s="45"/>
      <c r="I180" s="44"/>
      <c r="J180" s="47" t="s">
        <v>58</v>
      </c>
      <c r="K180" s="44"/>
      <c r="L180" s="44" t="s">
        <v>76</v>
      </c>
      <c r="M180" s="44"/>
      <c r="N180" s="48"/>
      <c r="O180" s="65">
        <v>9.1800000000000007E-2</v>
      </c>
      <c r="P180" s="48" t="s">
        <v>78</v>
      </c>
      <c r="Q180" s="44"/>
      <c r="R180" s="69"/>
      <c r="S180" s="122"/>
      <c r="T180" s="44" t="s">
        <v>58</v>
      </c>
      <c r="U180" s="44" t="s">
        <v>54</v>
      </c>
      <c r="V180" s="44" t="s">
        <v>79</v>
      </c>
      <c r="W180" s="49" t="s">
        <v>58</v>
      </c>
    </row>
    <row r="181" spans="2:23" x14ac:dyDescent="0.2">
      <c r="B181" s="43"/>
      <c r="C181" s="44"/>
      <c r="D181" s="44" t="s">
        <v>88</v>
      </c>
      <c r="E181" s="45"/>
      <c r="F181" s="45"/>
      <c r="G181" s="45" t="s">
        <v>58</v>
      </c>
      <c r="H181" s="45"/>
      <c r="I181" s="44"/>
      <c r="J181" s="47" t="s">
        <v>58</v>
      </c>
      <c r="K181" s="44"/>
      <c r="L181" s="44" t="s">
        <v>76</v>
      </c>
      <c r="M181" s="44"/>
      <c r="N181" s="48"/>
      <c r="O181" s="65" t="s">
        <v>174</v>
      </c>
      <c r="P181" s="48" t="s">
        <v>78</v>
      </c>
      <c r="Q181" s="44"/>
      <c r="R181" s="69"/>
      <c r="S181" s="122"/>
      <c r="T181" s="44" t="s">
        <v>58</v>
      </c>
      <c r="U181" s="44" t="s">
        <v>54</v>
      </c>
      <c r="V181" s="44" t="s">
        <v>91</v>
      </c>
      <c r="W181" s="71" t="s">
        <v>192</v>
      </c>
    </row>
    <row r="182" spans="2:23" x14ac:dyDescent="0.2">
      <c r="B182" s="43"/>
      <c r="C182" s="44"/>
      <c r="D182" s="44" t="s">
        <v>93</v>
      </c>
      <c r="E182" s="45"/>
      <c r="F182" s="45"/>
      <c r="G182" s="45" t="s">
        <v>58</v>
      </c>
      <c r="H182" s="45"/>
      <c r="I182" s="44"/>
      <c r="J182" s="44" t="s">
        <v>58</v>
      </c>
      <c r="K182" s="44"/>
      <c r="L182" s="44" t="s">
        <v>76</v>
      </c>
      <c r="M182" s="44"/>
      <c r="N182" s="48"/>
      <c r="O182" s="65">
        <v>0.94</v>
      </c>
      <c r="P182" s="48" t="s">
        <v>78</v>
      </c>
      <c r="Q182" s="44"/>
      <c r="R182" s="69"/>
      <c r="S182" s="122"/>
      <c r="T182" s="44" t="s">
        <v>58</v>
      </c>
      <c r="U182" s="44" t="s">
        <v>54</v>
      </c>
      <c r="V182" s="44" t="s">
        <v>91</v>
      </c>
      <c r="W182" s="89"/>
    </row>
    <row r="183" spans="2:23" x14ac:dyDescent="0.2">
      <c r="B183" s="43"/>
      <c r="C183" s="44"/>
      <c r="D183" s="44" t="s">
        <v>95</v>
      </c>
      <c r="E183" s="45"/>
      <c r="F183" s="45"/>
      <c r="G183" s="45" t="s">
        <v>58</v>
      </c>
      <c r="H183" s="45"/>
      <c r="I183" s="44"/>
      <c r="J183" s="44" t="s">
        <v>58</v>
      </c>
      <c r="K183" s="44"/>
      <c r="L183" s="44" t="s">
        <v>76</v>
      </c>
      <c r="M183" s="44"/>
      <c r="N183" s="48"/>
      <c r="O183" s="65">
        <v>1.83</v>
      </c>
      <c r="P183" s="48" t="s">
        <v>78</v>
      </c>
      <c r="Q183" s="44"/>
      <c r="R183" s="69"/>
      <c r="S183" s="122"/>
      <c r="T183" s="44" t="s">
        <v>58</v>
      </c>
      <c r="U183" s="44" t="s">
        <v>54</v>
      </c>
      <c r="V183" s="44" t="s">
        <v>91</v>
      </c>
      <c r="W183" s="89"/>
    </row>
    <row r="184" spans="2:23" ht="12.75" customHeight="1" x14ac:dyDescent="0.2">
      <c r="B184" s="43"/>
      <c r="C184" s="44"/>
      <c r="D184" s="44" t="s">
        <v>97</v>
      </c>
      <c r="E184" s="45"/>
      <c r="F184" s="45"/>
      <c r="G184" s="45" t="s">
        <v>58</v>
      </c>
      <c r="H184" s="45"/>
      <c r="I184" s="44"/>
      <c r="J184" s="44" t="s">
        <v>58</v>
      </c>
      <c r="K184" s="44"/>
      <c r="L184" s="44" t="s">
        <v>76</v>
      </c>
      <c r="M184" s="44"/>
      <c r="N184" s="48"/>
      <c r="O184" s="65">
        <v>3.74</v>
      </c>
      <c r="P184" s="48" t="s">
        <v>78</v>
      </c>
      <c r="Q184" s="44"/>
      <c r="R184" s="69"/>
      <c r="S184" s="122"/>
      <c r="T184" s="44" t="s">
        <v>58</v>
      </c>
      <c r="U184" s="44" t="s">
        <v>54</v>
      </c>
      <c r="V184" s="44" t="s">
        <v>91</v>
      </c>
      <c r="W184" s="89"/>
    </row>
    <row r="185" spans="2:23" x14ac:dyDescent="0.2">
      <c r="B185" s="43"/>
      <c r="C185" s="44"/>
      <c r="D185" s="44" t="s">
        <v>99</v>
      </c>
      <c r="E185" s="45"/>
      <c r="F185" s="45"/>
      <c r="G185" s="45" t="s">
        <v>58</v>
      </c>
      <c r="H185" s="45"/>
      <c r="I185" s="44"/>
      <c r="J185" s="44" t="s">
        <v>58</v>
      </c>
      <c r="K185" s="44"/>
      <c r="L185" s="44" t="s">
        <v>76</v>
      </c>
      <c r="M185" s="44"/>
      <c r="N185" s="48"/>
      <c r="O185" s="65">
        <v>10.37</v>
      </c>
      <c r="P185" s="48" t="s">
        <v>78</v>
      </c>
      <c r="Q185" s="44"/>
      <c r="R185" s="69"/>
      <c r="S185" s="122"/>
      <c r="T185" s="44" t="s">
        <v>58</v>
      </c>
      <c r="U185" s="44" t="s">
        <v>54</v>
      </c>
      <c r="V185" s="44" t="s">
        <v>91</v>
      </c>
      <c r="W185" s="89"/>
    </row>
    <row r="186" spans="2:23" ht="13.5" thickBot="1" x14ac:dyDescent="0.25">
      <c r="B186" s="50"/>
      <c r="C186" s="51"/>
      <c r="D186" s="51" t="s">
        <v>100</v>
      </c>
      <c r="E186" s="52"/>
      <c r="F186" s="52"/>
      <c r="G186" s="52" t="s">
        <v>58</v>
      </c>
      <c r="H186" s="52"/>
      <c r="I186" s="51"/>
      <c r="J186" s="51" t="s">
        <v>58</v>
      </c>
      <c r="K186" s="51"/>
      <c r="L186" s="51" t="s">
        <v>76</v>
      </c>
      <c r="M186" s="51"/>
      <c r="N186" s="54"/>
      <c r="O186" s="72">
        <v>10.37</v>
      </c>
      <c r="P186" s="54" t="s">
        <v>78</v>
      </c>
      <c r="Q186" s="51"/>
      <c r="R186" s="73"/>
      <c r="S186" s="123"/>
      <c r="T186" s="51" t="s">
        <v>58</v>
      </c>
      <c r="U186" s="51" t="s">
        <v>54</v>
      </c>
      <c r="V186" s="51" t="s">
        <v>91</v>
      </c>
      <c r="W186" s="90"/>
    </row>
    <row r="187" spans="2:23" x14ac:dyDescent="0.2">
      <c r="B187" s="31" t="s">
        <v>43</v>
      </c>
      <c r="C187" s="74" t="s">
        <v>205</v>
      </c>
      <c r="D187" s="32" t="s">
        <v>44</v>
      </c>
      <c r="E187" s="33">
        <v>43034</v>
      </c>
      <c r="F187" s="33">
        <v>45204</v>
      </c>
      <c r="G187" s="33" t="s">
        <v>194</v>
      </c>
      <c r="H187" s="33">
        <v>46387</v>
      </c>
      <c r="I187" s="32" t="s">
        <v>46</v>
      </c>
      <c r="J187" s="56">
        <v>6000</v>
      </c>
      <c r="K187" s="32" t="s">
        <v>48</v>
      </c>
      <c r="L187" s="32" t="s">
        <v>49</v>
      </c>
      <c r="M187" s="34">
        <f>356.93/365</f>
        <v>0.97789041095890417</v>
      </c>
      <c r="N187" s="35" t="s">
        <v>50</v>
      </c>
      <c r="O187" s="91"/>
      <c r="P187" s="35"/>
      <c r="Q187" s="32" t="s">
        <v>195</v>
      </c>
      <c r="R187" s="124" t="s">
        <v>196</v>
      </c>
      <c r="S187" s="32"/>
      <c r="T187" s="32" t="s">
        <v>53</v>
      </c>
      <c r="U187" s="32" t="s">
        <v>159</v>
      </c>
      <c r="V187" s="32" t="s">
        <v>55</v>
      </c>
      <c r="W187" s="36" t="s">
        <v>197</v>
      </c>
    </row>
    <row r="188" spans="2:23" x14ac:dyDescent="0.2">
      <c r="B188" s="20"/>
      <c r="C188" s="15"/>
      <c r="D188" s="15" t="s">
        <v>60</v>
      </c>
      <c r="E188" s="37"/>
      <c r="F188" s="37"/>
      <c r="G188" s="37" t="s">
        <v>58</v>
      </c>
      <c r="H188" s="37"/>
      <c r="I188" s="15"/>
      <c r="J188" s="16">
        <v>6000</v>
      </c>
      <c r="K188" s="15" t="s">
        <v>48</v>
      </c>
      <c r="L188" s="15" t="s">
        <v>49</v>
      </c>
      <c r="M188" s="16">
        <v>0</v>
      </c>
      <c r="N188" s="39" t="s">
        <v>50</v>
      </c>
      <c r="O188" s="92"/>
      <c r="P188" s="39"/>
      <c r="Q188" s="15"/>
      <c r="R188" s="125"/>
      <c r="S188" s="15"/>
      <c r="T188" s="15" t="s">
        <v>58</v>
      </c>
      <c r="U188" s="15" t="s">
        <v>159</v>
      </c>
      <c r="V188" s="15" t="s">
        <v>55</v>
      </c>
      <c r="W188" s="40" t="s">
        <v>58</v>
      </c>
    </row>
    <row r="189" spans="2:23" x14ac:dyDescent="0.2">
      <c r="B189" s="20"/>
      <c r="C189" s="15"/>
      <c r="D189" s="15" t="s">
        <v>61</v>
      </c>
      <c r="E189" s="37"/>
      <c r="F189" s="37"/>
      <c r="G189" s="37" t="s">
        <v>58</v>
      </c>
      <c r="H189" s="37"/>
      <c r="I189" s="15"/>
      <c r="J189" s="16">
        <v>1500</v>
      </c>
      <c r="K189" s="15" t="s">
        <v>48</v>
      </c>
      <c r="L189" s="15" t="s">
        <v>49</v>
      </c>
      <c r="M189" s="16">
        <v>0</v>
      </c>
      <c r="N189" s="39" t="s">
        <v>50</v>
      </c>
      <c r="O189" s="92"/>
      <c r="P189" s="39"/>
      <c r="Q189" s="15"/>
      <c r="R189" s="125"/>
      <c r="S189" s="15"/>
      <c r="T189" s="15" t="s">
        <v>58</v>
      </c>
      <c r="U189" s="15" t="s">
        <v>159</v>
      </c>
      <c r="V189" s="15" t="s">
        <v>55</v>
      </c>
      <c r="W189" s="40" t="s">
        <v>58</v>
      </c>
    </row>
    <row r="190" spans="2:23" x14ac:dyDescent="0.2">
      <c r="B190" s="20"/>
      <c r="C190" s="15"/>
      <c r="D190" s="15" t="s">
        <v>63</v>
      </c>
      <c r="E190" s="37"/>
      <c r="F190" s="37"/>
      <c r="G190" s="37" t="s">
        <v>58</v>
      </c>
      <c r="H190" s="37"/>
      <c r="I190" s="15"/>
      <c r="J190" s="16">
        <v>1500</v>
      </c>
      <c r="K190" s="15" t="s">
        <v>48</v>
      </c>
      <c r="L190" s="15" t="s">
        <v>49</v>
      </c>
      <c r="M190" s="16">
        <v>0</v>
      </c>
      <c r="N190" s="39" t="s">
        <v>50</v>
      </c>
      <c r="O190" s="92"/>
      <c r="P190" s="39"/>
      <c r="Q190" s="15"/>
      <c r="R190" s="125"/>
      <c r="S190" s="15"/>
      <c r="T190" s="15" t="s">
        <v>58</v>
      </c>
      <c r="U190" s="15" t="s">
        <v>159</v>
      </c>
      <c r="V190" s="15" t="s">
        <v>55</v>
      </c>
      <c r="W190" s="40" t="s">
        <v>58</v>
      </c>
    </row>
    <row r="191" spans="2:23" x14ac:dyDescent="0.2">
      <c r="B191" s="20"/>
      <c r="C191" s="15"/>
      <c r="D191" s="15" t="s">
        <v>64</v>
      </c>
      <c r="E191" s="37"/>
      <c r="F191" s="37"/>
      <c r="G191" s="37" t="s">
        <v>58</v>
      </c>
      <c r="H191" s="37"/>
      <c r="I191" s="15"/>
      <c r="J191" s="16">
        <v>1500</v>
      </c>
      <c r="K191" s="15" t="s">
        <v>48</v>
      </c>
      <c r="L191" s="15" t="s">
        <v>49</v>
      </c>
      <c r="M191" s="16">
        <v>0</v>
      </c>
      <c r="N191" s="39" t="s">
        <v>50</v>
      </c>
      <c r="O191" s="92"/>
      <c r="P191" s="39"/>
      <c r="Q191" s="15"/>
      <c r="R191" s="125"/>
      <c r="S191" s="63"/>
      <c r="T191" s="15" t="s">
        <v>58</v>
      </c>
      <c r="U191" s="15" t="s">
        <v>159</v>
      </c>
      <c r="V191" s="15" t="s">
        <v>55</v>
      </c>
      <c r="W191" s="40" t="s">
        <v>58</v>
      </c>
    </row>
    <row r="192" spans="2:23" ht="15" customHeight="1" x14ac:dyDescent="0.2">
      <c r="B192" s="20"/>
      <c r="C192" s="15"/>
      <c r="D192" s="15" t="s">
        <v>71</v>
      </c>
      <c r="E192" s="37"/>
      <c r="F192" s="37"/>
      <c r="G192" s="37" t="s">
        <v>198</v>
      </c>
      <c r="H192" s="37"/>
      <c r="I192" s="15"/>
      <c r="J192" s="16">
        <v>240000</v>
      </c>
      <c r="K192" s="15" t="s">
        <v>73</v>
      </c>
      <c r="L192" s="15" t="s">
        <v>49</v>
      </c>
      <c r="M192" s="16">
        <v>0</v>
      </c>
      <c r="N192" s="39" t="s">
        <v>50</v>
      </c>
      <c r="O192" s="92"/>
      <c r="P192" s="39"/>
      <c r="Q192" s="15"/>
      <c r="R192" s="125"/>
      <c r="S192" s="63"/>
      <c r="T192" s="15" t="s">
        <v>58</v>
      </c>
      <c r="U192" s="15" t="s">
        <v>159</v>
      </c>
      <c r="V192" s="15" t="s">
        <v>55</v>
      </c>
      <c r="W192" s="42" t="s">
        <v>199</v>
      </c>
    </row>
    <row r="193" spans="2:23" x14ac:dyDescent="0.2">
      <c r="B193" s="20"/>
      <c r="C193" s="15"/>
      <c r="D193" s="15" t="s">
        <v>110</v>
      </c>
      <c r="E193" s="37"/>
      <c r="F193" s="37"/>
      <c r="G193" s="37">
        <v>43040</v>
      </c>
      <c r="H193" s="37"/>
      <c r="I193" s="15"/>
      <c r="J193" s="16">
        <v>0</v>
      </c>
      <c r="K193" s="15" t="s">
        <v>48</v>
      </c>
      <c r="L193" s="15" t="s">
        <v>49</v>
      </c>
      <c r="M193" s="17">
        <v>0.68</v>
      </c>
      <c r="N193" s="39" t="s">
        <v>50</v>
      </c>
      <c r="O193" s="92"/>
      <c r="P193" s="39"/>
      <c r="Q193" s="15" t="s">
        <v>111</v>
      </c>
      <c r="R193" s="126"/>
      <c r="S193" s="63"/>
      <c r="T193" s="15" t="s">
        <v>58</v>
      </c>
      <c r="U193" s="15" t="s">
        <v>159</v>
      </c>
      <c r="V193" s="15" t="s">
        <v>55</v>
      </c>
      <c r="W193" s="42"/>
    </row>
    <row r="194" spans="2:23" ht="12.75" customHeight="1" x14ac:dyDescent="0.2">
      <c r="B194" s="43"/>
      <c r="C194" s="44"/>
      <c r="D194" s="44" t="s">
        <v>74</v>
      </c>
      <c r="E194" s="45"/>
      <c r="F194" s="45"/>
      <c r="G194" s="45" t="s">
        <v>58</v>
      </c>
      <c r="H194" s="45"/>
      <c r="I194" s="44"/>
      <c r="J194" s="47" t="s">
        <v>75</v>
      </c>
      <c r="K194" s="44"/>
      <c r="L194" s="44" t="s">
        <v>76</v>
      </c>
      <c r="M194" s="44"/>
      <c r="N194" s="48"/>
      <c r="O194" s="65">
        <v>7.9000000000000001E-2</v>
      </c>
      <c r="P194" s="48" t="s">
        <v>78</v>
      </c>
      <c r="Q194" s="44"/>
      <c r="R194" s="69"/>
      <c r="S194" s="121" t="s">
        <v>200</v>
      </c>
      <c r="T194" s="44" t="s">
        <v>58</v>
      </c>
      <c r="U194" s="44" t="s">
        <v>159</v>
      </c>
      <c r="V194" s="44" t="s">
        <v>79</v>
      </c>
      <c r="W194" s="49" t="s">
        <v>80</v>
      </c>
    </row>
    <row r="195" spans="2:23" x14ac:dyDescent="0.2">
      <c r="B195" s="43"/>
      <c r="C195" s="44"/>
      <c r="D195" s="44" t="s">
        <v>81</v>
      </c>
      <c r="E195" s="45"/>
      <c r="F195" s="45"/>
      <c r="G195" s="45" t="s">
        <v>58</v>
      </c>
      <c r="H195" s="45"/>
      <c r="I195" s="44"/>
      <c r="J195" s="47" t="s">
        <v>58</v>
      </c>
      <c r="K195" s="44"/>
      <c r="L195" s="44" t="s">
        <v>76</v>
      </c>
      <c r="M195" s="44"/>
      <c r="N195" s="48"/>
      <c r="O195" s="65">
        <v>7.9000000000000001E-2</v>
      </c>
      <c r="P195" s="48" t="s">
        <v>78</v>
      </c>
      <c r="Q195" s="44"/>
      <c r="R195" s="69"/>
      <c r="S195" s="122"/>
      <c r="T195" s="44" t="s">
        <v>58</v>
      </c>
      <c r="U195" s="44" t="s">
        <v>159</v>
      </c>
      <c r="V195" s="44" t="s">
        <v>79</v>
      </c>
      <c r="W195" s="49" t="s">
        <v>58</v>
      </c>
    </row>
    <row r="196" spans="2:23" x14ac:dyDescent="0.2">
      <c r="B196" s="43"/>
      <c r="C196" s="44"/>
      <c r="D196" s="44" t="s">
        <v>82</v>
      </c>
      <c r="E196" s="45"/>
      <c r="F196" s="45"/>
      <c r="G196" s="45" t="s">
        <v>58</v>
      </c>
      <c r="H196" s="45"/>
      <c r="I196" s="44"/>
      <c r="J196" s="47" t="s">
        <v>58</v>
      </c>
      <c r="K196" s="44"/>
      <c r="L196" s="44" t="s">
        <v>76</v>
      </c>
      <c r="M196" s="44"/>
      <c r="N196" s="48"/>
      <c r="O196" s="65">
        <v>3.95E-2</v>
      </c>
      <c r="P196" s="48" t="s">
        <v>78</v>
      </c>
      <c r="Q196" s="44"/>
      <c r="R196" s="69"/>
      <c r="S196" s="122"/>
      <c r="T196" s="44" t="s">
        <v>58</v>
      </c>
      <c r="U196" s="44" t="s">
        <v>159</v>
      </c>
      <c r="V196" s="44" t="s">
        <v>79</v>
      </c>
      <c r="W196" s="49" t="s">
        <v>58</v>
      </c>
    </row>
    <row r="197" spans="2:23" x14ac:dyDescent="0.2">
      <c r="B197" s="43"/>
      <c r="C197" s="44"/>
      <c r="D197" s="44" t="s">
        <v>84</v>
      </c>
      <c r="E197" s="45"/>
      <c r="F197" s="45"/>
      <c r="G197" s="45" t="s">
        <v>58</v>
      </c>
      <c r="H197" s="45"/>
      <c r="I197" s="44"/>
      <c r="J197" s="47" t="s">
        <v>58</v>
      </c>
      <c r="K197" s="44"/>
      <c r="L197" s="44" t="s">
        <v>76</v>
      </c>
      <c r="M197" s="44"/>
      <c r="N197" s="48"/>
      <c r="O197" s="65">
        <v>7.9000000000000001E-2</v>
      </c>
      <c r="P197" s="48" t="s">
        <v>78</v>
      </c>
      <c r="Q197" s="44"/>
      <c r="R197" s="69"/>
      <c r="S197" s="122"/>
      <c r="T197" s="44" t="s">
        <v>58</v>
      </c>
      <c r="U197" s="44" t="s">
        <v>159</v>
      </c>
      <c r="V197" s="44" t="s">
        <v>79</v>
      </c>
      <c r="W197" s="49" t="s">
        <v>58</v>
      </c>
    </row>
    <row r="198" spans="2:23" x14ac:dyDescent="0.2">
      <c r="B198" s="43"/>
      <c r="C198" s="44"/>
      <c r="D198" s="44" t="s">
        <v>85</v>
      </c>
      <c r="E198" s="45"/>
      <c r="F198" s="45"/>
      <c r="G198" s="45" t="s">
        <v>58</v>
      </c>
      <c r="H198" s="45"/>
      <c r="I198" s="44"/>
      <c r="J198" s="47" t="s">
        <v>58</v>
      </c>
      <c r="K198" s="44"/>
      <c r="L198" s="44" t="s">
        <v>76</v>
      </c>
      <c r="M198" s="44"/>
      <c r="N198" s="48"/>
      <c r="O198" s="65">
        <v>1.3599999999999999E-2</v>
      </c>
      <c r="P198" s="48" t="s">
        <v>78</v>
      </c>
      <c r="Q198" s="44"/>
      <c r="R198" s="69"/>
      <c r="S198" s="122"/>
      <c r="T198" s="44" t="s">
        <v>58</v>
      </c>
      <c r="U198" s="44" t="s">
        <v>159</v>
      </c>
      <c r="V198" s="44" t="s">
        <v>79</v>
      </c>
      <c r="W198" s="49" t="s">
        <v>58</v>
      </c>
    </row>
    <row r="199" spans="2:23" ht="12.75" customHeight="1" x14ac:dyDescent="0.2">
      <c r="B199" s="43"/>
      <c r="C199" s="44"/>
      <c r="D199" s="44" t="s">
        <v>87</v>
      </c>
      <c r="E199" s="45"/>
      <c r="F199" s="45"/>
      <c r="G199" s="45" t="s">
        <v>58</v>
      </c>
      <c r="H199" s="45"/>
      <c r="I199" s="44"/>
      <c r="J199" s="47" t="s">
        <v>58</v>
      </c>
      <c r="K199" s="44"/>
      <c r="L199" s="44" t="s">
        <v>76</v>
      </c>
      <c r="M199" s="44"/>
      <c r="N199" s="48"/>
      <c r="O199" s="65">
        <v>1.3599999999999999E-2</v>
      </c>
      <c r="P199" s="48" t="s">
        <v>78</v>
      </c>
      <c r="Q199" s="44"/>
      <c r="R199" s="69"/>
      <c r="S199" s="127"/>
      <c r="T199" s="44" t="s">
        <v>58</v>
      </c>
      <c r="U199" s="44" t="s">
        <v>159</v>
      </c>
      <c r="V199" s="44" t="s">
        <v>79</v>
      </c>
      <c r="W199" s="49" t="s">
        <v>58</v>
      </c>
    </row>
    <row r="200" spans="2:23" x14ac:dyDescent="0.2">
      <c r="B200" s="43"/>
      <c r="C200" s="44"/>
      <c r="D200" s="44" t="s">
        <v>88</v>
      </c>
      <c r="E200" s="45"/>
      <c r="F200" s="45"/>
      <c r="G200" s="45" t="s">
        <v>58</v>
      </c>
      <c r="H200" s="45"/>
      <c r="I200" s="44"/>
      <c r="J200" s="47" t="s">
        <v>58</v>
      </c>
      <c r="K200" s="44"/>
      <c r="L200" s="44" t="s">
        <v>76</v>
      </c>
      <c r="M200" s="44"/>
      <c r="N200" s="48"/>
      <c r="O200" s="65" t="s">
        <v>201</v>
      </c>
      <c r="P200" s="48" t="s">
        <v>78</v>
      </c>
      <c r="Q200" s="44"/>
      <c r="R200" s="69"/>
      <c r="S200" s="121" t="s">
        <v>196</v>
      </c>
      <c r="T200" s="44" t="s">
        <v>58</v>
      </c>
      <c r="U200" s="44" t="s">
        <v>159</v>
      </c>
      <c r="V200" s="44" t="s">
        <v>91</v>
      </c>
      <c r="W200" s="71" t="s">
        <v>202</v>
      </c>
    </row>
    <row r="201" spans="2:23" x14ac:dyDescent="0.2">
      <c r="B201" s="43"/>
      <c r="C201" s="44"/>
      <c r="D201" s="44" t="s">
        <v>93</v>
      </c>
      <c r="E201" s="45"/>
      <c r="F201" s="45"/>
      <c r="G201" s="45" t="s">
        <v>58</v>
      </c>
      <c r="H201" s="45"/>
      <c r="I201" s="44"/>
      <c r="J201" s="44" t="s">
        <v>58</v>
      </c>
      <c r="K201" s="44"/>
      <c r="L201" s="44" t="s">
        <v>76</v>
      </c>
      <c r="M201" s="44"/>
      <c r="N201" s="48"/>
      <c r="O201" s="65">
        <v>0.9</v>
      </c>
      <c r="P201" s="48" t="s">
        <v>78</v>
      </c>
      <c r="Q201" s="44"/>
      <c r="R201" s="69"/>
      <c r="S201" s="122"/>
      <c r="T201" s="44" t="s">
        <v>58</v>
      </c>
      <c r="U201" s="44" t="s">
        <v>159</v>
      </c>
      <c r="V201" s="44" t="s">
        <v>91</v>
      </c>
      <c r="W201" s="49"/>
    </row>
    <row r="202" spans="2:23" x14ac:dyDescent="0.2">
      <c r="B202" s="43"/>
      <c r="C202" s="44"/>
      <c r="D202" s="44" t="s">
        <v>95</v>
      </c>
      <c r="E202" s="45"/>
      <c r="F202" s="45"/>
      <c r="G202" s="45" t="s">
        <v>148</v>
      </c>
      <c r="H202" s="45"/>
      <c r="I202" s="44"/>
      <c r="J202" s="44" t="s">
        <v>58</v>
      </c>
      <c r="K202" s="44"/>
      <c r="L202" s="44" t="s">
        <v>76</v>
      </c>
      <c r="M202" s="44"/>
      <c r="N202" s="48"/>
      <c r="O202" s="65" t="s">
        <v>203</v>
      </c>
      <c r="P202" s="48" t="s">
        <v>78</v>
      </c>
      <c r="Q202" s="44"/>
      <c r="R202" s="69"/>
      <c r="S202" s="127"/>
      <c r="T202" s="44" t="s">
        <v>58</v>
      </c>
      <c r="U202" s="44" t="s">
        <v>159</v>
      </c>
      <c r="V202" s="44" t="s">
        <v>91</v>
      </c>
      <c r="W202" s="71" t="s">
        <v>204</v>
      </c>
    </row>
    <row r="203" spans="2:23" x14ac:dyDescent="0.2">
      <c r="B203" s="43"/>
      <c r="C203" s="44"/>
      <c r="D203" s="44" t="s">
        <v>97</v>
      </c>
      <c r="E203" s="45"/>
      <c r="F203" s="45"/>
      <c r="G203" s="45" t="s">
        <v>58</v>
      </c>
      <c r="H203" s="45"/>
      <c r="I203" s="44"/>
      <c r="J203" s="44" t="s">
        <v>58</v>
      </c>
      <c r="K203" s="44"/>
      <c r="L203" s="44" t="s">
        <v>76</v>
      </c>
      <c r="M203" s="44"/>
      <c r="N203" s="48"/>
      <c r="O203" s="65">
        <v>3.6</v>
      </c>
      <c r="P203" s="48" t="s">
        <v>78</v>
      </c>
      <c r="Q203" s="44"/>
      <c r="R203" s="69"/>
      <c r="S203" s="121" t="s">
        <v>200</v>
      </c>
      <c r="T203" s="44" t="s">
        <v>58</v>
      </c>
      <c r="U203" s="44" t="s">
        <v>159</v>
      </c>
      <c r="V203" s="44" t="s">
        <v>91</v>
      </c>
      <c r="W203" s="49"/>
    </row>
    <row r="204" spans="2:23" x14ac:dyDescent="0.2">
      <c r="B204" s="43"/>
      <c r="C204" s="44"/>
      <c r="D204" s="44" t="s">
        <v>99</v>
      </c>
      <c r="E204" s="45"/>
      <c r="F204" s="45"/>
      <c r="G204" s="45" t="s">
        <v>58</v>
      </c>
      <c r="H204" s="45"/>
      <c r="I204" s="44"/>
      <c r="J204" s="44" t="s">
        <v>58</v>
      </c>
      <c r="K204" s="44"/>
      <c r="L204" s="44" t="s">
        <v>76</v>
      </c>
      <c r="M204" s="44"/>
      <c r="N204" s="48"/>
      <c r="O204" s="65">
        <v>10</v>
      </c>
      <c r="P204" s="48" t="s">
        <v>78</v>
      </c>
      <c r="Q204" s="44"/>
      <c r="R204" s="69"/>
      <c r="S204" s="122"/>
      <c r="T204" s="44" t="s">
        <v>58</v>
      </c>
      <c r="U204" s="44" t="s">
        <v>159</v>
      </c>
      <c r="V204" s="44" t="s">
        <v>91</v>
      </c>
      <c r="W204" s="49"/>
    </row>
    <row r="205" spans="2:23" ht="13.5" thickBot="1" x14ac:dyDescent="0.25">
      <c r="B205" s="50"/>
      <c r="C205" s="51"/>
      <c r="D205" s="51" t="s">
        <v>100</v>
      </c>
      <c r="E205" s="52"/>
      <c r="F205" s="52"/>
      <c r="G205" s="52" t="s">
        <v>58</v>
      </c>
      <c r="H205" s="52"/>
      <c r="I205" s="51"/>
      <c r="J205" s="51" t="s">
        <v>58</v>
      </c>
      <c r="K205" s="51"/>
      <c r="L205" s="51" t="s">
        <v>76</v>
      </c>
      <c r="M205" s="51"/>
      <c r="N205" s="54"/>
      <c r="O205" s="72">
        <v>10</v>
      </c>
      <c r="P205" s="54" t="s">
        <v>78</v>
      </c>
      <c r="Q205" s="51"/>
      <c r="R205" s="73"/>
      <c r="S205" s="123"/>
      <c r="T205" s="51" t="s">
        <v>58</v>
      </c>
      <c r="U205" s="51" t="s">
        <v>159</v>
      </c>
      <c r="V205" s="51" t="s">
        <v>91</v>
      </c>
      <c r="W205" s="55"/>
    </row>
    <row r="206" spans="2:23" x14ac:dyDescent="0.2">
      <c r="B206" s="31" t="s">
        <v>43</v>
      </c>
      <c r="C206" s="74" t="s">
        <v>220</v>
      </c>
      <c r="D206" s="32" t="s">
        <v>44</v>
      </c>
      <c r="E206" s="33">
        <v>43440</v>
      </c>
      <c r="F206" s="33">
        <v>44900</v>
      </c>
      <c r="G206" s="33">
        <v>43739</v>
      </c>
      <c r="H206" s="33">
        <v>49309</v>
      </c>
      <c r="I206" s="32" t="s">
        <v>46</v>
      </c>
      <c r="J206" s="56">
        <v>75000</v>
      </c>
      <c r="K206" s="32" t="s">
        <v>48</v>
      </c>
      <c r="L206" s="32" t="s">
        <v>49</v>
      </c>
      <c r="M206" s="34">
        <f>268/365</f>
        <v>0.73424657534246573</v>
      </c>
      <c r="N206" s="35" t="s">
        <v>50</v>
      </c>
      <c r="O206" s="35"/>
      <c r="P206" s="35"/>
      <c r="Q206" s="32" t="s">
        <v>206</v>
      </c>
      <c r="R206" s="124" t="s">
        <v>143</v>
      </c>
      <c r="S206" s="32"/>
      <c r="T206" s="32" t="s">
        <v>53</v>
      </c>
      <c r="U206" s="32" t="s">
        <v>54</v>
      </c>
      <c r="V206" s="32" t="s">
        <v>55</v>
      </c>
      <c r="W206" s="36"/>
    </row>
    <row r="207" spans="2:23" x14ac:dyDescent="0.2">
      <c r="B207" s="20"/>
      <c r="C207" s="15"/>
      <c r="D207" s="38" t="s">
        <v>60</v>
      </c>
      <c r="E207" s="37"/>
      <c r="F207" s="37"/>
      <c r="G207" s="37" t="s">
        <v>58</v>
      </c>
      <c r="H207" s="37"/>
      <c r="I207" s="15"/>
      <c r="J207" s="93">
        <v>75000</v>
      </c>
      <c r="K207" s="38" t="s">
        <v>48</v>
      </c>
      <c r="L207" s="38" t="s">
        <v>49</v>
      </c>
      <c r="M207" s="93">
        <v>0</v>
      </c>
      <c r="N207" s="79" t="s">
        <v>50</v>
      </c>
      <c r="O207" s="79"/>
      <c r="P207" s="79"/>
      <c r="Q207" s="38"/>
      <c r="R207" s="125"/>
      <c r="S207" s="38"/>
      <c r="T207" s="15" t="s">
        <v>58</v>
      </c>
      <c r="U207" s="15" t="s">
        <v>54</v>
      </c>
      <c r="V207" s="38" t="s">
        <v>55</v>
      </c>
      <c r="W207" s="42"/>
    </row>
    <row r="208" spans="2:23" x14ac:dyDescent="0.2">
      <c r="B208" s="20"/>
      <c r="C208" s="15"/>
      <c r="D208" s="15" t="s">
        <v>61</v>
      </c>
      <c r="E208" s="37"/>
      <c r="F208" s="37"/>
      <c r="G208" s="37" t="s">
        <v>58</v>
      </c>
      <c r="H208" s="37"/>
      <c r="I208" s="15"/>
      <c r="J208" s="16">
        <v>18750</v>
      </c>
      <c r="K208" s="15" t="s">
        <v>48</v>
      </c>
      <c r="L208" s="15" t="s">
        <v>49</v>
      </c>
      <c r="M208" s="16">
        <v>0</v>
      </c>
      <c r="N208" s="39" t="s">
        <v>50</v>
      </c>
      <c r="O208" s="39"/>
      <c r="P208" s="39"/>
      <c r="Q208" s="15"/>
      <c r="R208" s="125"/>
      <c r="S208" s="15"/>
      <c r="T208" s="15" t="s">
        <v>58</v>
      </c>
      <c r="U208" s="15" t="s">
        <v>54</v>
      </c>
      <c r="V208" s="15" t="s">
        <v>55</v>
      </c>
      <c r="W208" s="40"/>
    </row>
    <row r="209" spans="1:133" x14ac:dyDescent="0.2">
      <c r="B209" s="20"/>
      <c r="C209" s="15"/>
      <c r="D209" s="15" t="s">
        <v>63</v>
      </c>
      <c r="E209" s="37"/>
      <c r="F209" s="37"/>
      <c r="G209" s="37" t="s">
        <v>58</v>
      </c>
      <c r="H209" s="37"/>
      <c r="I209" s="15"/>
      <c r="J209" s="16">
        <v>18750</v>
      </c>
      <c r="K209" s="15" t="s">
        <v>48</v>
      </c>
      <c r="L209" s="15" t="s">
        <v>49</v>
      </c>
      <c r="M209" s="16">
        <v>0</v>
      </c>
      <c r="N209" s="39" t="s">
        <v>50</v>
      </c>
      <c r="O209" s="39"/>
      <c r="P209" s="39"/>
      <c r="Q209" s="15"/>
      <c r="R209" s="125"/>
      <c r="S209" s="15"/>
      <c r="T209" s="15" t="s">
        <v>58</v>
      </c>
      <c r="U209" s="15" t="s">
        <v>54</v>
      </c>
      <c r="V209" s="15" t="s">
        <v>55</v>
      </c>
      <c r="W209" s="40"/>
    </row>
    <row r="210" spans="1:133" x14ac:dyDescent="0.2">
      <c r="B210" s="20"/>
      <c r="C210" s="15"/>
      <c r="D210" s="15" t="s">
        <v>207</v>
      </c>
      <c r="E210" s="37"/>
      <c r="F210" s="37"/>
      <c r="G210" s="37" t="s">
        <v>58</v>
      </c>
      <c r="H210" s="37"/>
      <c r="I210" s="15"/>
      <c r="J210" s="16">
        <v>75000</v>
      </c>
      <c r="K210" s="15" t="s">
        <v>48</v>
      </c>
      <c r="L210" s="15" t="s">
        <v>49</v>
      </c>
      <c r="M210" s="16">
        <v>0</v>
      </c>
      <c r="N210" s="39" t="s">
        <v>50</v>
      </c>
      <c r="O210" s="39"/>
      <c r="P210" s="39"/>
      <c r="Q210" s="15"/>
      <c r="R210" s="125"/>
      <c r="S210" s="63"/>
      <c r="T210" s="15" t="s">
        <v>58</v>
      </c>
      <c r="U210" s="15" t="s">
        <v>54</v>
      </c>
      <c r="V210" s="15" t="s">
        <v>55</v>
      </c>
      <c r="W210" s="40"/>
    </row>
    <row r="211" spans="1:133" ht="15" customHeight="1" x14ac:dyDescent="0.2">
      <c r="B211" s="20"/>
      <c r="C211" s="15"/>
      <c r="D211" s="15" t="s">
        <v>208</v>
      </c>
      <c r="E211" s="37"/>
      <c r="F211" s="37"/>
      <c r="G211" s="37" t="s">
        <v>58</v>
      </c>
      <c r="H211" s="37"/>
      <c r="I211" s="15"/>
      <c r="J211" s="16">
        <v>18750</v>
      </c>
      <c r="K211" s="15" t="s">
        <v>48</v>
      </c>
      <c r="L211" s="15" t="s">
        <v>49</v>
      </c>
      <c r="M211" s="16">
        <v>0</v>
      </c>
      <c r="N211" s="39" t="s">
        <v>50</v>
      </c>
      <c r="O211" s="39"/>
      <c r="P211" s="39"/>
      <c r="Q211" s="15"/>
      <c r="R211" s="125"/>
      <c r="S211" s="63"/>
      <c r="T211" s="15" t="s">
        <v>58</v>
      </c>
      <c r="U211" s="15" t="s">
        <v>54</v>
      </c>
      <c r="V211" s="15" t="s">
        <v>55</v>
      </c>
      <c r="W211" s="40"/>
    </row>
    <row r="212" spans="1:133" x14ac:dyDescent="0.2">
      <c r="B212" s="20"/>
      <c r="C212" s="15"/>
      <c r="D212" s="15" t="s">
        <v>71</v>
      </c>
      <c r="E212" s="37"/>
      <c r="F212" s="37"/>
      <c r="G212" s="37" t="s">
        <v>209</v>
      </c>
      <c r="H212" s="37"/>
      <c r="I212" s="15"/>
      <c r="J212" s="16">
        <v>3000000</v>
      </c>
      <c r="K212" s="15" t="s">
        <v>73</v>
      </c>
      <c r="L212" s="15" t="s">
        <v>49</v>
      </c>
      <c r="M212" s="16">
        <v>0</v>
      </c>
      <c r="N212" s="39" t="s">
        <v>50</v>
      </c>
      <c r="O212" s="39"/>
      <c r="P212" s="39"/>
      <c r="Q212" s="15"/>
      <c r="R212" s="125"/>
      <c r="S212" s="63"/>
      <c r="T212" s="15" t="s">
        <v>58</v>
      </c>
      <c r="U212" s="15" t="s">
        <v>54</v>
      </c>
      <c r="V212" s="15" t="s">
        <v>55</v>
      </c>
      <c r="W212" s="40" t="s">
        <v>210</v>
      </c>
    </row>
    <row r="213" spans="1:133" ht="12.75" customHeight="1" x14ac:dyDescent="0.2">
      <c r="B213" s="20"/>
      <c r="C213" s="15"/>
      <c r="D213" s="15" t="s">
        <v>57</v>
      </c>
      <c r="E213" s="37"/>
      <c r="F213" s="37"/>
      <c r="G213" s="85">
        <v>43739</v>
      </c>
      <c r="H213" s="37"/>
      <c r="I213" s="15"/>
      <c r="J213" s="16">
        <v>37500</v>
      </c>
      <c r="K213" s="15" t="s">
        <v>48</v>
      </c>
      <c r="L213" s="15" t="s">
        <v>49</v>
      </c>
      <c r="M213" s="17">
        <f>24/365</f>
        <v>6.575342465753424E-2</v>
      </c>
      <c r="N213" s="39" t="s">
        <v>50</v>
      </c>
      <c r="O213" s="39"/>
      <c r="P213" s="39"/>
      <c r="Q213" s="15" t="s">
        <v>211</v>
      </c>
      <c r="R213" s="126"/>
      <c r="S213" s="63"/>
      <c r="T213" s="15" t="s">
        <v>58</v>
      </c>
      <c r="U213" s="15" t="s">
        <v>54</v>
      </c>
      <c r="V213" s="15" t="s">
        <v>55</v>
      </c>
      <c r="W213" s="40"/>
    </row>
    <row r="214" spans="1:133" x14ac:dyDescent="0.2">
      <c r="B214" s="43"/>
      <c r="C214" s="44"/>
      <c r="D214" s="44" t="s">
        <v>74</v>
      </c>
      <c r="E214" s="45"/>
      <c r="F214" s="45"/>
      <c r="G214" s="45" t="s">
        <v>58</v>
      </c>
      <c r="H214" s="45"/>
      <c r="I214" s="44"/>
      <c r="J214" s="47" t="s">
        <v>75</v>
      </c>
      <c r="K214" s="44"/>
      <c r="L214" s="44" t="s">
        <v>76</v>
      </c>
      <c r="M214" s="44"/>
      <c r="N214" s="48"/>
      <c r="O214" s="65">
        <v>8.8499999999999995E-2</v>
      </c>
      <c r="P214" s="48" t="s">
        <v>78</v>
      </c>
      <c r="Q214" s="44"/>
      <c r="R214" s="69"/>
      <c r="S214" s="121" t="s">
        <v>143</v>
      </c>
      <c r="T214" s="44" t="s">
        <v>58</v>
      </c>
      <c r="U214" s="44" t="s">
        <v>54</v>
      </c>
      <c r="V214" s="44" t="s">
        <v>79</v>
      </c>
      <c r="W214" s="49" t="s">
        <v>80</v>
      </c>
    </row>
    <row r="215" spans="1:133" x14ac:dyDescent="0.2">
      <c r="B215" s="43"/>
      <c r="C215" s="44"/>
      <c r="D215" s="44" t="s">
        <v>81</v>
      </c>
      <c r="E215" s="45"/>
      <c r="F215" s="45"/>
      <c r="G215" s="45" t="s">
        <v>58</v>
      </c>
      <c r="H215" s="45"/>
      <c r="I215" s="44"/>
      <c r="J215" s="47" t="s">
        <v>58</v>
      </c>
      <c r="K215" s="44"/>
      <c r="L215" s="44" t="s">
        <v>76</v>
      </c>
      <c r="M215" s="44"/>
      <c r="N215" s="48"/>
      <c r="O215" s="65">
        <v>8.8499999999999995E-2</v>
      </c>
      <c r="P215" s="48" t="s">
        <v>78</v>
      </c>
      <c r="Q215" s="44"/>
      <c r="R215" s="69"/>
      <c r="S215" s="122"/>
      <c r="T215" s="44" t="s">
        <v>58</v>
      </c>
      <c r="U215" s="44" t="s">
        <v>54</v>
      </c>
      <c r="V215" s="44" t="s">
        <v>79</v>
      </c>
      <c r="W215" s="49" t="s">
        <v>58</v>
      </c>
    </row>
    <row r="216" spans="1:133" x14ac:dyDescent="0.2">
      <c r="B216" s="43"/>
      <c r="C216" s="44"/>
      <c r="D216" s="44" t="s">
        <v>212</v>
      </c>
      <c r="E216" s="45"/>
      <c r="F216" s="45"/>
      <c r="G216" s="45" t="s">
        <v>58</v>
      </c>
      <c r="H216" s="45"/>
      <c r="I216" s="44"/>
      <c r="J216" s="47" t="s">
        <v>58</v>
      </c>
      <c r="K216" s="44"/>
      <c r="L216" s="44" t="s">
        <v>76</v>
      </c>
      <c r="M216" s="44"/>
      <c r="N216" s="48"/>
      <c r="O216" s="65">
        <v>8.8499999999999995E-2</v>
      </c>
      <c r="P216" s="48" t="s">
        <v>78</v>
      </c>
      <c r="Q216" s="44"/>
      <c r="R216" s="69"/>
      <c r="S216" s="122"/>
      <c r="T216" s="44" t="s">
        <v>58</v>
      </c>
      <c r="U216" s="44" t="s">
        <v>54</v>
      </c>
      <c r="V216" s="44" t="s">
        <v>79</v>
      </c>
      <c r="W216" s="49" t="s">
        <v>58</v>
      </c>
    </row>
    <row r="217" spans="1:133" x14ac:dyDescent="0.2">
      <c r="B217" s="43"/>
      <c r="C217" s="44"/>
      <c r="D217" s="44" t="s">
        <v>82</v>
      </c>
      <c r="E217" s="45"/>
      <c r="F217" s="45"/>
      <c r="G217" s="45" t="s">
        <v>58</v>
      </c>
      <c r="H217" s="45"/>
      <c r="I217" s="44"/>
      <c r="J217" s="47" t="s">
        <v>58</v>
      </c>
      <c r="K217" s="44"/>
      <c r="L217" s="44" t="s">
        <v>76</v>
      </c>
      <c r="M217" s="44"/>
      <c r="N217" s="48"/>
      <c r="O217" s="65">
        <v>4.4200000000000003E-2</v>
      </c>
      <c r="P217" s="48" t="s">
        <v>78</v>
      </c>
      <c r="Q217" s="44"/>
      <c r="R217" s="69"/>
      <c r="S217" s="122"/>
      <c r="T217" s="44" t="s">
        <v>58</v>
      </c>
      <c r="U217" s="44" t="s">
        <v>54</v>
      </c>
      <c r="V217" s="44" t="s">
        <v>79</v>
      </c>
      <c r="W217" s="49" t="s">
        <v>58</v>
      </c>
    </row>
    <row r="218" spans="1:133" s="18" customFormat="1" ht="12.75" customHeight="1" x14ac:dyDescent="0.2">
      <c r="A218" s="2"/>
      <c r="B218" s="43"/>
      <c r="C218" s="44"/>
      <c r="D218" s="44" t="s">
        <v>84</v>
      </c>
      <c r="E218" s="45"/>
      <c r="F218" s="45"/>
      <c r="G218" s="45" t="s">
        <v>58</v>
      </c>
      <c r="H218" s="45"/>
      <c r="I218" s="44"/>
      <c r="J218" s="47" t="s">
        <v>58</v>
      </c>
      <c r="K218" s="44"/>
      <c r="L218" s="44" t="s">
        <v>76</v>
      </c>
      <c r="M218" s="44"/>
      <c r="N218" s="48"/>
      <c r="O218" s="65">
        <v>8.8499999999999995E-2</v>
      </c>
      <c r="P218" s="48" t="s">
        <v>78</v>
      </c>
      <c r="Q218" s="44"/>
      <c r="R218" s="69"/>
      <c r="S218" s="122"/>
      <c r="T218" s="44" t="s">
        <v>58</v>
      </c>
      <c r="U218" s="44" t="s">
        <v>54</v>
      </c>
      <c r="V218" s="44" t="s">
        <v>79</v>
      </c>
      <c r="W218" s="49" t="s">
        <v>58</v>
      </c>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row>
    <row r="219" spans="1:133" s="18" customFormat="1" x14ac:dyDescent="0.2">
      <c r="A219" s="2"/>
      <c r="B219" s="43"/>
      <c r="C219" s="44"/>
      <c r="D219" s="44" t="s">
        <v>213</v>
      </c>
      <c r="E219" s="45"/>
      <c r="F219" s="45"/>
      <c r="G219" s="45" t="s">
        <v>58</v>
      </c>
      <c r="H219" s="45"/>
      <c r="I219" s="44"/>
      <c r="J219" s="47" t="s">
        <v>58</v>
      </c>
      <c r="K219" s="44"/>
      <c r="L219" s="44" t="s">
        <v>76</v>
      </c>
      <c r="M219" s="44"/>
      <c r="N219" s="48"/>
      <c r="O219" s="65">
        <v>4.4200000000000003E-2</v>
      </c>
      <c r="P219" s="48" t="s">
        <v>78</v>
      </c>
      <c r="Q219" s="44"/>
      <c r="R219" s="69"/>
      <c r="S219" s="122"/>
      <c r="T219" s="44" t="s">
        <v>58</v>
      </c>
      <c r="U219" s="44" t="s">
        <v>54</v>
      </c>
      <c r="V219" s="44" t="s">
        <v>79</v>
      </c>
      <c r="W219" s="49" t="s">
        <v>58</v>
      </c>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row>
    <row r="220" spans="1:133" s="18" customFormat="1" x14ac:dyDescent="0.2">
      <c r="A220" s="2"/>
      <c r="B220" s="43"/>
      <c r="C220" s="44"/>
      <c r="D220" s="44" t="s">
        <v>214</v>
      </c>
      <c r="E220" s="45"/>
      <c r="F220" s="45"/>
      <c r="G220" s="45" t="s">
        <v>58</v>
      </c>
      <c r="H220" s="45"/>
      <c r="I220" s="44"/>
      <c r="J220" s="47" t="s">
        <v>58</v>
      </c>
      <c r="K220" s="44"/>
      <c r="L220" s="44" t="s">
        <v>76</v>
      </c>
      <c r="M220" s="44"/>
      <c r="N220" s="48"/>
      <c r="O220" s="65">
        <v>4.4200000000000003E-2</v>
      </c>
      <c r="P220" s="48" t="s">
        <v>78</v>
      </c>
      <c r="Q220" s="44"/>
      <c r="R220" s="69"/>
      <c r="S220" s="122"/>
      <c r="T220" s="44" t="s">
        <v>58</v>
      </c>
      <c r="U220" s="44" t="s">
        <v>54</v>
      </c>
      <c r="V220" s="44" t="s">
        <v>79</v>
      </c>
      <c r="W220" s="49" t="s">
        <v>58</v>
      </c>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row>
    <row r="221" spans="1:133" s="18" customFormat="1" x14ac:dyDescent="0.2">
      <c r="A221" s="2"/>
      <c r="B221" s="43"/>
      <c r="C221" s="44"/>
      <c r="D221" s="44" t="s">
        <v>215</v>
      </c>
      <c r="E221" s="45"/>
      <c r="F221" s="45"/>
      <c r="G221" s="45" t="s">
        <v>58</v>
      </c>
      <c r="H221" s="45"/>
      <c r="I221" s="44"/>
      <c r="J221" s="47" t="s">
        <v>58</v>
      </c>
      <c r="K221" s="44"/>
      <c r="L221" s="44" t="s">
        <v>76</v>
      </c>
      <c r="M221" s="44"/>
      <c r="N221" s="48"/>
      <c r="O221" s="65">
        <v>4.4200000000000003E-2</v>
      </c>
      <c r="P221" s="48" t="s">
        <v>78</v>
      </c>
      <c r="Q221" s="44"/>
      <c r="R221" s="69"/>
      <c r="S221" s="122"/>
      <c r="T221" s="44" t="s">
        <v>58</v>
      </c>
      <c r="U221" s="44" t="s">
        <v>54</v>
      </c>
      <c r="V221" s="44" t="s">
        <v>79</v>
      </c>
      <c r="W221" s="49" t="s">
        <v>58</v>
      </c>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row>
    <row r="222" spans="1:133" s="18" customFormat="1" x14ac:dyDescent="0.2">
      <c r="A222" s="2"/>
      <c r="B222" s="43"/>
      <c r="C222" s="44"/>
      <c r="D222" s="44" t="s">
        <v>216</v>
      </c>
      <c r="E222" s="45"/>
      <c r="F222" s="45"/>
      <c r="G222" s="45" t="s">
        <v>58</v>
      </c>
      <c r="H222" s="45"/>
      <c r="I222" s="44"/>
      <c r="J222" s="47" t="s">
        <v>58</v>
      </c>
      <c r="K222" s="44"/>
      <c r="L222" s="44" t="s">
        <v>76</v>
      </c>
      <c r="M222" s="44"/>
      <c r="N222" s="48"/>
      <c r="O222" s="65">
        <v>4.4200000000000003E-2</v>
      </c>
      <c r="P222" s="48" t="s">
        <v>78</v>
      </c>
      <c r="Q222" s="44"/>
      <c r="R222" s="69"/>
      <c r="S222" s="122"/>
      <c r="T222" s="44" t="s">
        <v>58</v>
      </c>
      <c r="U222" s="44" t="s">
        <v>54</v>
      </c>
      <c r="V222" s="44" t="s">
        <v>79</v>
      </c>
      <c r="W222" s="49" t="s">
        <v>58</v>
      </c>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row>
    <row r="223" spans="1:133" s="18" customFormat="1" x14ac:dyDescent="0.2">
      <c r="A223" s="2"/>
      <c r="B223" s="43"/>
      <c r="C223" s="44"/>
      <c r="D223" s="44" t="s">
        <v>217</v>
      </c>
      <c r="E223" s="45"/>
      <c r="F223" s="45"/>
      <c r="G223" s="45" t="s">
        <v>58</v>
      </c>
      <c r="H223" s="45"/>
      <c r="I223" s="44"/>
      <c r="J223" s="47" t="s">
        <v>58</v>
      </c>
      <c r="K223" s="44"/>
      <c r="L223" s="44" t="s">
        <v>76</v>
      </c>
      <c r="M223" s="44"/>
      <c r="N223" s="48"/>
      <c r="O223" s="65">
        <v>4.4200000000000003E-2</v>
      </c>
      <c r="P223" s="48" t="s">
        <v>78</v>
      </c>
      <c r="Q223" s="44"/>
      <c r="R223" s="69"/>
      <c r="S223" s="122"/>
      <c r="T223" s="44" t="s">
        <v>58</v>
      </c>
      <c r="U223" s="44" t="s">
        <v>54</v>
      </c>
      <c r="V223" s="44" t="s">
        <v>79</v>
      </c>
      <c r="W223" s="49" t="s">
        <v>58</v>
      </c>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row>
    <row r="224" spans="1:133" s="18" customFormat="1" x14ac:dyDescent="0.2">
      <c r="A224" s="2"/>
      <c r="B224" s="43"/>
      <c r="C224" s="44"/>
      <c r="D224" s="44" t="s">
        <v>88</v>
      </c>
      <c r="E224" s="45"/>
      <c r="F224" s="45"/>
      <c r="G224" s="45" t="s">
        <v>209</v>
      </c>
      <c r="H224" s="45"/>
      <c r="I224" s="44"/>
      <c r="J224" s="47" t="s">
        <v>58</v>
      </c>
      <c r="K224" s="44"/>
      <c r="L224" s="44" t="s">
        <v>76</v>
      </c>
      <c r="M224" s="44"/>
      <c r="N224" s="48"/>
      <c r="O224" s="65">
        <v>0.92</v>
      </c>
      <c r="P224" s="48" t="s">
        <v>78</v>
      </c>
      <c r="Q224" s="44"/>
      <c r="R224" s="69"/>
      <c r="S224" s="122"/>
      <c r="T224" s="44" t="s">
        <v>58</v>
      </c>
      <c r="U224" s="44" t="s">
        <v>54</v>
      </c>
      <c r="V224" s="44" t="s">
        <v>91</v>
      </c>
      <c r="W224" s="49" t="s">
        <v>210</v>
      </c>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row>
    <row r="225" spans="1:133" s="18" customFormat="1" x14ac:dyDescent="0.2">
      <c r="A225" s="2"/>
      <c r="B225" s="43"/>
      <c r="C225" s="44"/>
      <c r="D225" s="44" t="s">
        <v>93</v>
      </c>
      <c r="E225" s="45"/>
      <c r="F225" s="45"/>
      <c r="G225" s="46">
        <v>43739</v>
      </c>
      <c r="H225" s="45"/>
      <c r="I225" s="44"/>
      <c r="J225" s="44" t="s">
        <v>58</v>
      </c>
      <c r="K225" s="44"/>
      <c r="L225" s="44" t="s">
        <v>76</v>
      </c>
      <c r="M225" s="44"/>
      <c r="N225" s="48"/>
      <c r="O225" s="65">
        <v>0.92</v>
      </c>
      <c r="P225" s="48" t="s">
        <v>78</v>
      </c>
      <c r="Q225" s="44"/>
      <c r="R225" s="69"/>
      <c r="S225" s="122"/>
      <c r="T225" s="44" t="s">
        <v>58</v>
      </c>
      <c r="U225" s="44" t="s">
        <v>54</v>
      </c>
      <c r="V225" s="44" t="s">
        <v>91</v>
      </c>
      <c r="W225" s="49"/>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row>
    <row r="226" spans="1:133" s="18" customFormat="1" x14ac:dyDescent="0.2">
      <c r="A226" s="2"/>
      <c r="B226" s="43"/>
      <c r="C226" s="44"/>
      <c r="D226" s="44" t="s">
        <v>95</v>
      </c>
      <c r="E226" s="45"/>
      <c r="F226" s="45"/>
      <c r="G226" s="45" t="s">
        <v>58</v>
      </c>
      <c r="H226" s="45"/>
      <c r="I226" s="44"/>
      <c r="J226" s="44" t="s">
        <v>58</v>
      </c>
      <c r="K226" s="44"/>
      <c r="L226" s="44" t="s">
        <v>76</v>
      </c>
      <c r="M226" s="44"/>
      <c r="N226" s="48"/>
      <c r="O226" s="65">
        <v>1.83</v>
      </c>
      <c r="P226" s="48" t="s">
        <v>78</v>
      </c>
      <c r="Q226" s="44"/>
      <c r="R226" s="69"/>
      <c r="S226" s="122"/>
      <c r="T226" s="44" t="s">
        <v>58</v>
      </c>
      <c r="U226" s="44" t="s">
        <v>54</v>
      </c>
      <c r="V226" s="44" t="s">
        <v>91</v>
      </c>
      <c r="W226" s="49"/>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row>
    <row r="227" spans="1:133" s="18" customFormat="1" x14ac:dyDescent="0.2">
      <c r="A227" s="2"/>
      <c r="B227" s="43"/>
      <c r="C227" s="44"/>
      <c r="D227" s="44" t="s">
        <v>218</v>
      </c>
      <c r="E227" s="45"/>
      <c r="F227" s="45"/>
      <c r="G227" s="45" t="s">
        <v>58</v>
      </c>
      <c r="H227" s="45"/>
      <c r="I227" s="44"/>
      <c r="J227" s="44" t="s">
        <v>58</v>
      </c>
      <c r="K227" s="44"/>
      <c r="L227" s="44" t="s">
        <v>76</v>
      </c>
      <c r="M227" s="44"/>
      <c r="N227" s="48"/>
      <c r="O227" s="65">
        <v>0.92</v>
      </c>
      <c r="P227" s="48" t="s">
        <v>78</v>
      </c>
      <c r="Q227" s="44"/>
      <c r="R227" s="69"/>
      <c r="S227" s="122"/>
      <c r="T227" s="44" t="s">
        <v>58</v>
      </c>
      <c r="U227" s="44" t="s">
        <v>54</v>
      </c>
      <c r="V227" s="44" t="s">
        <v>91</v>
      </c>
      <c r="W227" s="49"/>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row>
    <row r="228" spans="1:133" s="18" customFormat="1" x14ac:dyDescent="0.2">
      <c r="A228" s="2"/>
      <c r="B228" s="43"/>
      <c r="C228" s="44"/>
      <c r="D228" s="44" t="s">
        <v>97</v>
      </c>
      <c r="E228" s="45"/>
      <c r="F228" s="45"/>
      <c r="G228" s="45" t="s">
        <v>58</v>
      </c>
      <c r="H228" s="45"/>
      <c r="I228" s="44"/>
      <c r="J228" s="44" t="s">
        <v>58</v>
      </c>
      <c r="K228" s="44"/>
      <c r="L228" s="44" t="s">
        <v>76</v>
      </c>
      <c r="M228" s="44"/>
      <c r="N228" s="48"/>
      <c r="O228" s="65">
        <v>3.67</v>
      </c>
      <c r="P228" s="48" t="s">
        <v>78</v>
      </c>
      <c r="Q228" s="44"/>
      <c r="R228" s="69"/>
      <c r="S228" s="122"/>
      <c r="T228" s="44" t="s">
        <v>58</v>
      </c>
      <c r="U228" s="44" t="s">
        <v>54</v>
      </c>
      <c r="V228" s="44" t="s">
        <v>91</v>
      </c>
      <c r="W228" s="49"/>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row>
    <row r="229" spans="1:133" s="18" customFormat="1" x14ac:dyDescent="0.2">
      <c r="A229" s="2"/>
      <c r="B229" s="43"/>
      <c r="C229" s="44"/>
      <c r="D229" s="44" t="s">
        <v>99</v>
      </c>
      <c r="E229" s="45"/>
      <c r="F229" s="45"/>
      <c r="G229" s="45" t="s">
        <v>58</v>
      </c>
      <c r="H229" s="45"/>
      <c r="I229" s="44"/>
      <c r="J229" s="44" t="s">
        <v>58</v>
      </c>
      <c r="K229" s="44"/>
      <c r="L229" s="44" t="s">
        <v>76</v>
      </c>
      <c r="M229" s="44"/>
      <c r="N229" s="48"/>
      <c r="O229" s="65">
        <v>10.18</v>
      </c>
      <c r="P229" s="48" t="s">
        <v>78</v>
      </c>
      <c r="Q229" s="44"/>
      <c r="R229" s="69"/>
      <c r="S229" s="122"/>
      <c r="T229" s="44" t="s">
        <v>58</v>
      </c>
      <c r="U229" s="44" t="s">
        <v>54</v>
      </c>
      <c r="V229" s="44" t="s">
        <v>91</v>
      </c>
      <c r="W229" s="49"/>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row>
    <row r="230" spans="1:133" ht="15" customHeight="1" x14ac:dyDescent="0.2">
      <c r="B230" s="43"/>
      <c r="C230" s="44"/>
      <c r="D230" s="44" t="s">
        <v>100</v>
      </c>
      <c r="E230" s="45"/>
      <c r="F230" s="45"/>
      <c r="G230" s="45" t="s">
        <v>58</v>
      </c>
      <c r="H230" s="45"/>
      <c r="I230" s="44"/>
      <c r="J230" s="44" t="s">
        <v>58</v>
      </c>
      <c r="K230" s="44"/>
      <c r="L230" s="44" t="s">
        <v>76</v>
      </c>
      <c r="M230" s="44"/>
      <c r="N230" s="48"/>
      <c r="O230" s="65">
        <v>10.18</v>
      </c>
      <c r="P230" s="48" t="s">
        <v>78</v>
      </c>
      <c r="Q230" s="44"/>
      <c r="R230" s="69"/>
      <c r="S230" s="122"/>
      <c r="T230" s="44" t="s">
        <v>58</v>
      </c>
      <c r="U230" s="44" t="s">
        <v>54</v>
      </c>
      <c r="V230" s="44" t="s">
        <v>91</v>
      </c>
      <c r="W230" s="49"/>
    </row>
    <row r="231" spans="1:133" ht="13.5" thickBot="1" x14ac:dyDescent="0.25">
      <c r="B231" s="50"/>
      <c r="C231" s="51"/>
      <c r="D231" s="51" t="s">
        <v>219</v>
      </c>
      <c r="E231" s="52"/>
      <c r="F231" s="52"/>
      <c r="G231" s="52" t="s">
        <v>58</v>
      </c>
      <c r="H231" s="52"/>
      <c r="I231" s="51"/>
      <c r="J231" s="51" t="s">
        <v>58</v>
      </c>
      <c r="K231" s="51"/>
      <c r="L231" s="51" t="s">
        <v>76</v>
      </c>
      <c r="M231" s="51"/>
      <c r="N231" s="54"/>
      <c r="O231" s="72">
        <v>10.18</v>
      </c>
      <c r="P231" s="54" t="s">
        <v>78</v>
      </c>
      <c r="Q231" s="51"/>
      <c r="R231" s="73"/>
      <c r="S231" s="123"/>
      <c r="T231" s="51" t="s">
        <v>58</v>
      </c>
      <c r="U231" s="51" t="s">
        <v>54</v>
      </c>
      <c r="V231" s="51" t="s">
        <v>91</v>
      </c>
      <c r="W231" s="55"/>
    </row>
    <row r="232" spans="1:133" ht="12.75" customHeight="1" x14ac:dyDescent="0.2">
      <c r="B232" s="31" t="s">
        <v>43</v>
      </c>
      <c r="C232" s="74" t="s">
        <v>223</v>
      </c>
      <c r="D232" s="32" t="s">
        <v>44</v>
      </c>
      <c r="E232" s="33">
        <v>45223</v>
      </c>
      <c r="F232" s="33" t="s">
        <v>157</v>
      </c>
      <c r="G232" s="33">
        <v>45224</v>
      </c>
      <c r="H232" s="33">
        <v>45657</v>
      </c>
      <c r="I232" s="32" t="s">
        <v>46</v>
      </c>
      <c r="J232" s="56">
        <v>4000</v>
      </c>
      <c r="K232" s="32" t="s">
        <v>48</v>
      </c>
      <c r="L232" s="32" t="s">
        <v>49</v>
      </c>
      <c r="M232" s="34">
        <f>450/365</f>
        <v>1.2328767123287672</v>
      </c>
      <c r="N232" s="35" t="s">
        <v>50</v>
      </c>
      <c r="O232" s="57"/>
      <c r="P232" s="35"/>
      <c r="Q232" s="32" t="s">
        <v>221</v>
      </c>
      <c r="R232" s="124" t="s">
        <v>222</v>
      </c>
      <c r="S232" s="32"/>
      <c r="T232" s="32" t="s">
        <v>53</v>
      </c>
      <c r="U232" s="32" t="s">
        <v>159</v>
      </c>
      <c r="V232" s="32" t="s">
        <v>55</v>
      </c>
      <c r="W232" s="36"/>
    </row>
    <row r="233" spans="1:133" x14ac:dyDescent="0.2">
      <c r="B233" s="20"/>
      <c r="C233" s="15"/>
      <c r="D233" s="15" t="s">
        <v>63</v>
      </c>
      <c r="E233" s="37"/>
      <c r="F233" s="37"/>
      <c r="G233" s="37"/>
      <c r="H233" s="37"/>
      <c r="I233" s="15"/>
      <c r="J233" s="16">
        <v>1000</v>
      </c>
      <c r="K233" s="15" t="s">
        <v>48</v>
      </c>
      <c r="L233" s="15" t="s">
        <v>49</v>
      </c>
      <c r="M233" s="16">
        <v>0</v>
      </c>
      <c r="N233" s="39" t="s">
        <v>50</v>
      </c>
      <c r="O233" s="19"/>
      <c r="P233" s="39"/>
      <c r="Q233" s="15"/>
      <c r="R233" s="126"/>
      <c r="S233" s="15"/>
      <c r="T233" s="15" t="s">
        <v>58</v>
      </c>
      <c r="U233" s="15" t="s">
        <v>159</v>
      </c>
      <c r="V233" s="15" t="s">
        <v>55</v>
      </c>
      <c r="W233" s="40"/>
    </row>
    <row r="234" spans="1:133" x14ac:dyDescent="0.2">
      <c r="B234" s="20"/>
      <c r="C234" s="15"/>
      <c r="D234" s="15" t="s">
        <v>60</v>
      </c>
      <c r="E234" s="37"/>
      <c r="F234" s="37"/>
      <c r="G234" s="37"/>
      <c r="H234" s="37"/>
      <c r="I234" s="15"/>
      <c r="J234" s="16">
        <v>4000</v>
      </c>
      <c r="K234" s="15" t="s">
        <v>48</v>
      </c>
      <c r="L234" s="15" t="s">
        <v>49</v>
      </c>
      <c r="M234" s="16">
        <v>0</v>
      </c>
      <c r="N234" s="39" t="s">
        <v>50</v>
      </c>
      <c r="O234" s="19"/>
      <c r="P234" s="39"/>
      <c r="Q234" s="15"/>
      <c r="R234" s="126"/>
      <c r="S234" s="63"/>
      <c r="T234" s="15" t="s">
        <v>58</v>
      </c>
      <c r="U234" s="15" t="s">
        <v>159</v>
      </c>
      <c r="V234" s="15" t="s">
        <v>55</v>
      </c>
      <c r="W234" s="40"/>
    </row>
    <row r="235" spans="1:133" x14ac:dyDescent="0.2">
      <c r="B235" s="20"/>
      <c r="C235" s="15"/>
      <c r="D235" s="15" t="s">
        <v>61</v>
      </c>
      <c r="E235" s="37"/>
      <c r="F235" s="37"/>
      <c r="G235" s="37"/>
      <c r="H235" s="37"/>
      <c r="I235" s="15"/>
      <c r="J235" s="16">
        <v>1000</v>
      </c>
      <c r="K235" s="15" t="s">
        <v>48</v>
      </c>
      <c r="L235" s="15" t="s">
        <v>49</v>
      </c>
      <c r="M235" s="16">
        <v>0</v>
      </c>
      <c r="N235" s="39" t="s">
        <v>50</v>
      </c>
      <c r="O235" s="19"/>
      <c r="P235" s="39"/>
      <c r="Q235" s="15"/>
      <c r="R235" s="126"/>
      <c r="S235" s="63"/>
      <c r="T235" s="15" t="s">
        <v>58</v>
      </c>
      <c r="U235" s="15" t="s">
        <v>159</v>
      </c>
      <c r="V235" s="15" t="s">
        <v>55</v>
      </c>
      <c r="W235" s="40"/>
    </row>
    <row r="236" spans="1:133" x14ac:dyDescent="0.2">
      <c r="B236" s="20"/>
      <c r="C236" s="15"/>
      <c r="D236" s="15" t="s">
        <v>71</v>
      </c>
      <c r="E236" s="37"/>
      <c r="F236" s="37"/>
      <c r="G236" s="37"/>
      <c r="H236" s="37"/>
      <c r="I236" s="15"/>
      <c r="J236" s="16">
        <v>160000</v>
      </c>
      <c r="K236" s="15" t="s">
        <v>73</v>
      </c>
      <c r="L236" s="15" t="s">
        <v>49</v>
      </c>
      <c r="M236" s="81">
        <v>0</v>
      </c>
      <c r="N236" s="39" t="s">
        <v>50</v>
      </c>
      <c r="O236" s="19"/>
      <c r="P236" s="39"/>
      <c r="Q236" s="15"/>
      <c r="R236" s="126"/>
      <c r="S236" s="63"/>
      <c r="T236" s="15" t="s">
        <v>58</v>
      </c>
      <c r="U236" s="15" t="s">
        <v>159</v>
      </c>
      <c r="V236" s="15" t="s">
        <v>55</v>
      </c>
      <c r="W236" s="40"/>
    </row>
    <row r="237" spans="1:133" s="18" customFormat="1" ht="12.75" customHeight="1" x14ac:dyDescent="0.2">
      <c r="A237" s="2"/>
      <c r="B237" s="43"/>
      <c r="C237" s="44"/>
      <c r="D237" s="44" t="s">
        <v>74</v>
      </c>
      <c r="E237" s="45"/>
      <c r="F237" s="45"/>
      <c r="G237" s="45"/>
      <c r="H237" s="45"/>
      <c r="I237" s="44"/>
      <c r="J237" s="47" t="s">
        <v>75</v>
      </c>
      <c r="K237" s="44"/>
      <c r="L237" s="44" t="s">
        <v>76</v>
      </c>
      <c r="M237" s="47"/>
      <c r="N237" s="48"/>
      <c r="O237" s="48">
        <v>0.10390000000000001</v>
      </c>
      <c r="P237" s="48" t="s">
        <v>78</v>
      </c>
      <c r="Q237" s="44"/>
      <c r="R237" s="94"/>
      <c r="S237" s="121" t="s">
        <v>222</v>
      </c>
      <c r="T237" s="44" t="s">
        <v>58</v>
      </c>
      <c r="U237" s="44" t="s">
        <v>159</v>
      </c>
      <c r="V237" s="44" t="s">
        <v>79</v>
      </c>
      <c r="W237" s="49" t="s">
        <v>80</v>
      </c>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row>
    <row r="238" spans="1:133" s="18" customFormat="1" x14ac:dyDescent="0.2">
      <c r="A238" s="2"/>
      <c r="B238" s="43"/>
      <c r="C238" s="44"/>
      <c r="D238" s="44" t="s">
        <v>81</v>
      </c>
      <c r="E238" s="45"/>
      <c r="F238" s="45"/>
      <c r="G238" s="45"/>
      <c r="H238" s="45"/>
      <c r="I238" s="44"/>
      <c r="J238" s="47" t="s">
        <v>58</v>
      </c>
      <c r="K238" s="44"/>
      <c r="L238" s="44" t="s">
        <v>76</v>
      </c>
      <c r="M238" s="47"/>
      <c r="N238" s="48"/>
      <c r="O238" s="48">
        <v>0.10390000000000001</v>
      </c>
      <c r="P238" s="48" t="s">
        <v>78</v>
      </c>
      <c r="Q238" s="44"/>
      <c r="R238" s="94"/>
      <c r="S238" s="122"/>
      <c r="T238" s="44" t="s">
        <v>58</v>
      </c>
      <c r="U238" s="44" t="s">
        <v>159</v>
      </c>
      <c r="V238" s="44" t="s">
        <v>79</v>
      </c>
      <c r="W238" s="49" t="s">
        <v>58</v>
      </c>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row>
    <row r="239" spans="1:133" s="18" customFormat="1" x14ac:dyDescent="0.2">
      <c r="A239" s="2"/>
      <c r="B239" s="43"/>
      <c r="C239" s="44"/>
      <c r="D239" s="44" t="s">
        <v>82</v>
      </c>
      <c r="E239" s="45"/>
      <c r="F239" s="45"/>
      <c r="G239" s="45"/>
      <c r="H239" s="45"/>
      <c r="I239" s="44"/>
      <c r="J239" s="47" t="s">
        <v>58</v>
      </c>
      <c r="K239" s="44"/>
      <c r="L239" s="44" t="s">
        <v>76</v>
      </c>
      <c r="M239" s="47"/>
      <c r="N239" s="48"/>
      <c r="O239" s="48">
        <v>5.1900000000000002E-2</v>
      </c>
      <c r="P239" s="48" t="s">
        <v>78</v>
      </c>
      <c r="Q239" s="44"/>
      <c r="R239" s="94"/>
      <c r="S239" s="122"/>
      <c r="T239" s="44" t="s">
        <v>58</v>
      </c>
      <c r="U239" s="44" t="s">
        <v>159</v>
      </c>
      <c r="V239" s="44" t="s">
        <v>79</v>
      </c>
      <c r="W239" s="49" t="s">
        <v>58</v>
      </c>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row>
    <row r="240" spans="1:133" s="18" customFormat="1" x14ac:dyDescent="0.2">
      <c r="A240" s="2"/>
      <c r="B240" s="43"/>
      <c r="C240" s="44"/>
      <c r="D240" s="44" t="s">
        <v>84</v>
      </c>
      <c r="E240" s="45"/>
      <c r="F240" s="45"/>
      <c r="G240" s="45"/>
      <c r="H240" s="45"/>
      <c r="I240" s="44"/>
      <c r="J240" s="47" t="s">
        <v>58</v>
      </c>
      <c r="K240" s="44"/>
      <c r="L240" s="44" t="s">
        <v>76</v>
      </c>
      <c r="M240" s="47"/>
      <c r="N240" s="48"/>
      <c r="O240" s="48">
        <v>0.10390000000000001</v>
      </c>
      <c r="P240" s="48" t="s">
        <v>78</v>
      </c>
      <c r="Q240" s="44"/>
      <c r="R240" s="94"/>
      <c r="S240" s="122"/>
      <c r="T240" s="44" t="s">
        <v>58</v>
      </c>
      <c r="U240" s="44" t="s">
        <v>159</v>
      </c>
      <c r="V240" s="44" t="s">
        <v>79</v>
      </c>
      <c r="W240" s="49" t="s">
        <v>58</v>
      </c>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row>
    <row r="241" spans="1:133" s="18" customFormat="1" x14ac:dyDescent="0.2">
      <c r="A241" s="2"/>
      <c r="B241" s="43"/>
      <c r="C241" s="44"/>
      <c r="D241" s="44" t="s">
        <v>85</v>
      </c>
      <c r="E241" s="45"/>
      <c r="F241" s="45"/>
      <c r="G241" s="45"/>
      <c r="H241" s="45"/>
      <c r="I241" s="44"/>
      <c r="J241" s="47" t="s">
        <v>58</v>
      </c>
      <c r="K241" s="44"/>
      <c r="L241" s="44" t="s">
        <v>76</v>
      </c>
      <c r="M241" s="47"/>
      <c r="N241" s="48"/>
      <c r="O241" s="48">
        <v>5.1900000000000002E-2</v>
      </c>
      <c r="P241" s="48" t="s">
        <v>78</v>
      </c>
      <c r="Q241" s="44"/>
      <c r="R241" s="94"/>
      <c r="S241" s="122"/>
      <c r="T241" s="44" t="s">
        <v>58</v>
      </c>
      <c r="U241" s="44" t="s">
        <v>159</v>
      </c>
      <c r="V241" s="44" t="s">
        <v>79</v>
      </c>
      <c r="W241" s="49" t="s">
        <v>58</v>
      </c>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row>
    <row r="242" spans="1:133" s="18" customFormat="1" x14ac:dyDescent="0.2">
      <c r="A242" s="2"/>
      <c r="B242" s="43"/>
      <c r="C242" s="44"/>
      <c r="D242" s="44" t="s">
        <v>87</v>
      </c>
      <c r="E242" s="45"/>
      <c r="F242" s="45"/>
      <c r="G242" s="45"/>
      <c r="H242" s="45"/>
      <c r="I242" s="44"/>
      <c r="J242" s="47" t="s">
        <v>58</v>
      </c>
      <c r="K242" s="44"/>
      <c r="L242" s="44" t="s">
        <v>76</v>
      </c>
      <c r="M242" s="47"/>
      <c r="N242" s="48"/>
      <c r="O242" s="48">
        <v>5.1900000000000002E-2</v>
      </c>
      <c r="P242" s="48" t="s">
        <v>78</v>
      </c>
      <c r="Q242" s="44"/>
      <c r="R242" s="94"/>
      <c r="S242" s="122"/>
      <c r="T242" s="44" t="s">
        <v>58</v>
      </c>
      <c r="U242" s="44" t="s">
        <v>159</v>
      </c>
      <c r="V242" s="44" t="s">
        <v>79</v>
      </c>
      <c r="W242" s="49" t="s">
        <v>58</v>
      </c>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row>
    <row r="243" spans="1:133" s="18" customFormat="1" x14ac:dyDescent="0.2">
      <c r="A243" s="2"/>
      <c r="B243" s="43"/>
      <c r="C243" s="44"/>
      <c r="D243" s="44" t="s">
        <v>88</v>
      </c>
      <c r="E243" s="45"/>
      <c r="F243" s="45"/>
      <c r="G243" s="45"/>
      <c r="H243" s="45"/>
      <c r="I243" s="44"/>
      <c r="J243" s="47" t="s">
        <v>58</v>
      </c>
      <c r="K243" s="44"/>
      <c r="L243" s="44" t="s">
        <v>76</v>
      </c>
      <c r="M243" s="47"/>
      <c r="N243" s="48"/>
      <c r="O243" s="48">
        <v>1.0633999999999999</v>
      </c>
      <c r="P243" s="48" t="s">
        <v>78</v>
      </c>
      <c r="Q243" s="44"/>
      <c r="R243" s="94"/>
      <c r="S243" s="122"/>
      <c r="T243" s="44" t="s">
        <v>58</v>
      </c>
      <c r="U243" s="44" t="s">
        <v>159</v>
      </c>
      <c r="V243" s="44" t="s">
        <v>91</v>
      </c>
      <c r="W243" s="49"/>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row>
    <row r="244" spans="1:133" s="18" customFormat="1" x14ac:dyDescent="0.2">
      <c r="A244" s="2"/>
      <c r="B244" s="43"/>
      <c r="C244" s="44"/>
      <c r="D244" s="44" t="s">
        <v>93</v>
      </c>
      <c r="E244" s="45"/>
      <c r="F244" s="45"/>
      <c r="G244" s="45"/>
      <c r="H244" s="45"/>
      <c r="I244" s="44"/>
      <c r="J244" s="47" t="s">
        <v>58</v>
      </c>
      <c r="K244" s="44"/>
      <c r="L244" s="44" t="s">
        <v>76</v>
      </c>
      <c r="M244" s="47"/>
      <c r="N244" s="48"/>
      <c r="O244" s="48">
        <v>1.0633999999999999</v>
      </c>
      <c r="P244" s="48" t="s">
        <v>78</v>
      </c>
      <c r="Q244" s="44"/>
      <c r="R244" s="94"/>
      <c r="S244" s="122"/>
      <c r="T244" s="44" t="s">
        <v>58</v>
      </c>
      <c r="U244" s="44" t="s">
        <v>159</v>
      </c>
      <c r="V244" s="44" t="s">
        <v>91</v>
      </c>
      <c r="W244" s="49"/>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row>
    <row r="245" spans="1:133" s="18" customFormat="1" x14ac:dyDescent="0.2">
      <c r="A245" s="2"/>
      <c r="B245" s="43"/>
      <c r="C245" s="44"/>
      <c r="D245" s="44" t="s">
        <v>95</v>
      </c>
      <c r="E245" s="45"/>
      <c r="F245" s="45"/>
      <c r="G245" s="45"/>
      <c r="H245" s="45"/>
      <c r="I245" s="44"/>
      <c r="J245" s="47" t="s">
        <v>58</v>
      </c>
      <c r="K245" s="44"/>
      <c r="L245" s="44" t="s">
        <v>76</v>
      </c>
      <c r="M245" s="47"/>
      <c r="N245" s="48"/>
      <c r="O245" s="48">
        <f>O244*2</f>
        <v>2.1267999999999998</v>
      </c>
      <c r="P245" s="48" t="s">
        <v>78</v>
      </c>
      <c r="Q245" s="44"/>
      <c r="R245" s="94"/>
      <c r="S245" s="122"/>
      <c r="T245" s="44" t="s">
        <v>58</v>
      </c>
      <c r="U245" s="44" t="s">
        <v>159</v>
      </c>
      <c r="V245" s="44" t="s">
        <v>91</v>
      </c>
      <c r="W245" s="49"/>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row>
    <row r="246" spans="1:133" s="18" customFormat="1" x14ac:dyDescent="0.2">
      <c r="A246" s="2"/>
      <c r="B246" s="43"/>
      <c r="C246" s="44"/>
      <c r="D246" s="44" t="s">
        <v>97</v>
      </c>
      <c r="E246" s="45"/>
      <c r="F246" s="45"/>
      <c r="G246" s="45"/>
      <c r="H246" s="45"/>
      <c r="I246" s="44"/>
      <c r="J246" s="47" t="s">
        <v>58</v>
      </c>
      <c r="K246" s="44"/>
      <c r="L246" s="44" t="s">
        <v>76</v>
      </c>
      <c r="M246" s="47"/>
      <c r="N246" s="48"/>
      <c r="O246" s="48">
        <v>4.2309999999999999</v>
      </c>
      <c r="P246" s="48" t="s">
        <v>78</v>
      </c>
      <c r="Q246" s="44"/>
      <c r="R246" s="94"/>
      <c r="S246" s="122"/>
      <c r="T246" s="44" t="s">
        <v>58</v>
      </c>
      <c r="U246" s="44" t="s">
        <v>159</v>
      </c>
      <c r="V246" s="44" t="s">
        <v>91</v>
      </c>
      <c r="W246" s="49"/>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row>
    <row r="247" spans="1:133" s="18" customFormat="1" x14ac:dyDescent="0.2">
      <c r="A247" s="2"/>
      <c r="B247" s="43"/>
      <c r="C247" s="44"/>
      <c r="D247" s="44" t="s">
        <v>99</v>
      </c>
      <c r="E247" s="45"/>
      <c r="F247" s="45"/>
      <c r="G247" s="45"/>
      <c r="H247" s="45"/>
      <c r="I247" s="44"/>
      <c r="J247" s="47" t="s">
        <v>58</v>
      </c>
      <c r="K247" s="44"/>
      <c r="L247" s="44" t="s">
        <v>76</v>
      </c>
      <c r="M247" s="47"/>
      <c r="N247" s="48"/>
      <c r="O247" s="48">
        <v>11.731299999999999</v>
      </c>
      <c r="P247" s="48" t="s">
        <v>78</v>
      </c>
      <c r="Q247" s="44"/>
      <c r="R247" s="94"/>
      <c r="S247" s="122"/>
      <c r="T247" s="44" t="s">
        <v>58</v>
      </c>
      <c r="U247" s="44" t="s">
        <v>159</v>
      </c>
      <c r="V247" s="44" t="s">
        <v>91</v>
      </c>
      <c r="W247" s="49"/>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row>
    <row r="248" spans="1:133" s="18" customFormat="1" ht="13.5" thickBot="1" x14ac:dyDescent="0.25">
      <c r="A248" s="2"/>
      <c r="B248" s="50"/>
      <c r="C248" s="51"/>
      <c r="D248" s="51" t="s">
        <v>100</v>
      </c>
      <c r="E248" s="52"/>
      <c r="F248" s="52"/>
      <c r="G248" s="52"/>
      <c r="H248" s="52"/>
      <c r="I248" s="51"/>
      <c r="J248" s="53" t="s">
        <v>58</v>
      </c>
      <c r="K248" s="51"/>
      <c r="L248" s="51" t="s">
        <v>76</v>
      </c>
      <c r="M248" s="53"/>
      <c r="N248" s="54"/>
      <c r="O248" s="54">
        <v>11.731299999999999</v>
      </c>
      <c r="P248" s="54" t="s">
        <v>78</v>
      </c>
      <c r="Q248" s="51"/>
      <c r="R248" s="83"/>
      <c r="S248" s="123"/>
      <c r="T248" s="51" t="s">
        <v>58</v>
      </c>
      <c r="U248" s="51" t="s">
        <v>159</v>
      </c>
      <c r="V248" s="51" t="s">
        <v>91</v>
      </c>
      <c r="W248" s="55"/>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row>
    <row r="249" spans="1:133" x14ac:dyDescent="0.2">
      <c r="B249" s="31" t="s">
        <v>43</v>
      </c>
      <c r="C249" s="74" t="s">
        <v>232</v>
      </c>
      <c r="D249" s="32" t="s">
        <v>44</v>
      </c>
      <c r="E249" s="33">
        <v>44824</v>
      </c>
      <c r="F249" s="33">
        <v>44950</v>
      </c>
      <c r="G249" s="33">
        <v>44927</v>
      </c>
      <c r="H249" s="33">
        <v>46387</v>
      </c>
      <c r="I249" s="32" t="s">
        <v>46</v>
      </c>
      <c r="J249" s="56">
        <v>8000</v>
      </c>
      <c r="K249" s="32" t="s">
        <v>48</v>
      </c>
      <c r="L249" s="32" t="s">
        <v>49</v>
      </c>
      <c r="M249" s="34">
        <f>346.75/365</f>
        <v>0.95</v>
      </c>
      <c r="N249" s="35" t="s">
        <v>50</v>
      </c>
      <c r="O249" s="35"/>
      <c r="P249" s="35"/>
      <c r="Q249" s="32" t="s">
        <v>224</v>
      </c>
      <c r="R249" s="124" t="s">
        <v>225</v>
      </c>
      <c r="S249" s="32"/>
      <c r="T249" s="32" t="s">
        <v>53</v>
      </c>
      <c r="U249" s="32" t="s">
        <v>54</v>
      </c>
      <c r="V249" s="32" t="s">
        <v>55</v>
      </c>
      <c r="W249" s="95"/>
    </row>
    <row r="250" spans="1:133" x14ac:dyDescent="0.2">
      <c r="B250" s="20"/>
      <c r="C250" s="15"/>
      <c r="D250" s="38" t="s">
        <v>60</v>
      </c>
      <c r="E250" s="37"/>
      <c r="F250" s="37"/>
      <c r="G250" s="37" t="s">
        <v>58</v>
      </c>
      <c r="H250" s="37" t="s">
        <v>58</v>
      </c>
      <c r="I250" s="15"/>
      <c r="J250" s="93">
        <v>8000</v>
      </c>
      <c r="K250" s="38" t="s">
        <v>48</v>
      </c>
      <c r="L250" s="38" t="s">
        <v>49</v>
      </c>
      <c r="M250" s="93">
        <v>0</v>
      </c>
      <c r="N250" s="79" t="s">
        <v>50</v>
      </c>
      <c r="O250" s="79"/>
      <c r="P250" s="79"/>
      <c r="Q250" s="38"/>
      <c r="R250" s="125"/>
      <c r="S250" s="38"/>
      <c r="T250" s="15" t="s">
        <v>58</v>
      </c>
      <c r="U250" s="15" t="s">
        <v>54</v>
      </c>
      <c r="V250" s="38" t="s">
        <v>55</v>
      </c>
      <c r="W250" s="99"/>
    </row>
    <row r="251" spans="1:133" x14ac:dyDescent="0.2">
      <c r="B251" s="20"/>
      <c r="C251" s="15"/>
      <c r="D251" s="15" t="s">
        <v>61</v>
      </c>
      <c r="E251" s="37"/>
      <c r="F251" s="37"/>
      <c r="G251" s="37" t="s">
        <v>58</v>
      </c>
      <c r="H251" s="37" t="s">
        <v>58</v>
      </c>
      <c r="I251" s="15"/>
      <c r="J251" s="16">
        <v>2000</v>
      </c>
      <c r="K251" s="15" t="s">
        <v>48</v>
      </c>
      <c r="L251" s="15" t="s">
        <v>49</v>
      </c>
      <c r="M251" s="16">
        <v>0</v>
      </c>
      <c r="N251" s="39" t="s">
        <v>50</v>
      </c>
      <c r="O251" s="39"/>
      <c r="P251" s="39"/>
      <c r="Q251" s="15"/>
      <c r="R251" s="125"/>
      <c r="S251" s="15"/>
      <c r="T251" s="15" t="s">
        <v>58</v>
      </c>
      <c r="U251" s="15" t="s">
        <v>54</v>
      </c>
      <c r="V251" s="15" t="s">
        <v>55</v>
      </c>
      <c r="W251" s="96"/>
    </row>
    <row r="252" spans="1:133" x14ac:dyDescent="0.2">
      <c r="B252" s="20"/>
      <c r="C252" s="15"/>
      <c r="D252" s="15" t="s">
        <v>63</v>
      </c>
      <c r="E252" s="37"/>
      <c r="F252" s="37"/>
      <c r="G252" s="37" t="s">
        <v>58</v>
      </c>
      <c r="H252" s="37" t="s">
        <v>58</v>
      </c>
      <c r="I252" s="15"/>
      <c r="J252" s="16">
        <v>2000</v>
      </c>
      <c r="K252" s="15" t="s">
        <v>48</v>
      </c>
      <c r="L252" s="15" t="s">
        <v>49</v>
      </c>
      <c r="M252" s="16">
        <v>0</v>
      </c>
      <c r="N252" s="39" t="s">
        <v>50</v>
      </c>
      <c r="O252" s="39"/>
      <c r="P252" s="39"/>
      <c r="Q252" s="15"/>
      <c r="R252" s="125"/>
      <c r="S252" s="15"/>
      <c r="T252" s="15" t="s">
        <v>58</v>
      </c>
      <c r="U252" s="15" t="s">
        <v>54</v>
      </c>
      <c r="V252" s="15" t="s">
        <v>55</v>
      </c>
      <c r="W252" s="96"/>
    </row>
    <row r="253" spans="1:133" x14ac:dyDescent="0.2">
      <c r="B253" s="20"/>
      <c r="C253" s="15"/>
      <c r="D253" s="15" t="s">
        <v>57</v>
      </c>
      <c r="E253" s="37"/>
      <c r="F253" s="37"/>
      <c r="G253" s="37" t="s">
        <v>58</v>
      </c>
      <c r="H253" s="37" t="s">
        <v>58</v>
      </c>
      <c r="I253" s="15"/>
      <c r="J253" s="16">
        <v>4000</v>
      </c>
      <c r="K253" s="15" t="s">
        <v>48</v>
      </c>
      <c r="L253" s="15" t="s">
        <v>49</v>
      </c>
      <c r="M253" s="16">
        <v>0</v>
      </c>
      <c r="N253" s="39" t="s">
        <v>50</v>
      </c>
      <c r="O253" s="39"/>
      <c r="P253" s="39"/>
      <c r="Q253" s="15"/>
      <c r="R253" s="125"/>
      <c r="S253" s="63"/>
      <c r="T253" s="15" t="s">
        <v>58</v>
      </c>
      <c r="U253" s="15" t="s">
        <v>54</v>
      </c>
      <c r="V253" s="15" t="s">
        <v>55</v>
      </c>
      <c r="W253" s="96"/>
    </row>
    <row r="254" spans="1:133" x14ac:dyDescent="0.2">
      <c r="B254" s="20"/>
      <c r="C254" s="15"/>
      <c r="D254" s="15" t="s">
        <v>64</v>
      </c>
      <c r="E254" s="37"/>
      <c r="F254" s="37"/>
      <c r="G254" s="37" t="s">
        <v>58</v>
      </c>
      <c r="H254" s="37" t="s">
        <v>58</v>
      </c>
      <c r="I254" s="15"/>
      <c r="J254" s="16">
        <v>2000</v>
      </c>
      <c r="K254" s="15" t="s">
        <v>48</v>
      </c>
      <c r="L254" s="15" t="s">
        <v>49</v>
      </c>
      <c r="M254" s="16">
        <v>0</v>
      </c>
      <c r="N254" s="39" t="s">
        <v>50</v>
      </c>
      <c r="O254" s="39"/>
      <c r="P254" s="39"/>
      <c r="Q254" s="15"/>
      <c r="R254" s="125"/>
      <c r="S254" s="63"/>
      <c r="T254" s="15" t="s">
        <v>58</v>
      </c>
      <c r="U254" s="15" t="s">
        <v>54</v>
      </c>
      <c r="V254" s="15" t="s">
        <v>55</v>
      </c>
      <c r="W254" s="96"/>
    </row>
    <row r="255" spans="1:133" x14ac:dyDescent="0.2">
      <c r="B255" s="20"/>
      <c r="C255" s="15"/>
      <c r="D255" s="15" t="s">
        <v>71</v>
      </c>
      <c r="E255" s="37"/>
      <c r="F255" s="37"/>
      <c r="G255" s="37" t="s">
        <v>148</v>
      </c>
      <c r="H255" s="37" t="s">
        <v>58</v>
      </c>
      <c r="I255" s="15"/>
      <c r="J255" s="16">
        <v>320000</v>
      </c>
      <c r="K255" s="15" t="s">
        <v>73</v>
      </c>
      <c r="L255" s="15" t="s">
        <v>49</v>
      </c>
      <c r="M255" s="16">
        <v>0</v>
      </c>
      <c r="N255" s="39" t="s">
        <v>50</v>
      </c>
      <c r="O255" s="39"/>
      <c r="P255" s="39"/>
      <c r="Q255" s="15"/>
      <c r="R255" s="125"/>
      <c r="S255" s="63"/>
      <c r="T255" s="15" t="s">
        <v>58</v>
      </c>
      <c r="U255" s="15" t="s">
        <v>54</v>
      </c>
      <c r="V255" s="15" t="s">
        <v>55</v>
      </c>
      <c r="W255" s="40" t="s">
        <v>226</v>
      </c>
    </row>
    <row r="256" spans="1:133" x14ac:dyDescent="0.2">
      <c r="B256" s="20"/>
      <c r="C256" s="15"/>
      <c r="D256" s="15" t="s">
        <v>227</v>
      </c>
      <c r="E256" s="37"/>
      <c r="F256" s="37"/>
      <c r="G256" s="37">
        <v>44937</v>
      </c>
      <c r="H256" s="37">
        <v>45301</v>
      </c>
      <c r="I256" s="15"/>
      <c r="J256" s="16">
        <v>80000</v>
      </c>
      <c r="K256" s="15" t="s">
        <v>73</v>
      </c>
      <c r="L256" s="15" t="s">
        <v>49</v>
      </c>
      <c r="M256" s="16">
        <v>0</v>
      </c>
      <c r="N256" s="39" t="s">
        <v>50</v>
      </c>
      <c r="O256" s="39"/>
      <c r="P256" s="39"/>
      <c r="Q256" s="15"/>
      <c r="R256" s="126"/>
      <c r="S256" s="63"/>
      <c r="T256" s="15" t="s">
        <v>58</v>
      </c>
      <c r="U256" s="15" t="s">
        <v>54</v>
      </c>
      <c r="V256" s="15" t="s">
        <v>79</v>
      </c>
      <c r="W256" s="41" t="s">
        <v>228</v>
      </c>
    </row>
    <row r="257" spans="2:23" x14ac:dyDescent="0.2">
      <c r="B257" s="43"/>
      <c r="C257" s="44"/>
      <c r="D257" s="44" t="s">
        <v>74</v>
      </c>
      <c r="E257" s="45"/>
      <c r="F257" s="45"/>
      <c r="G257" s="45">
        <v>44825</v>
      </c>
      <c r="H257" s="45">
        <v>46387</v>
      </c>
      <c r="I257" s="44"/>
      <c r="J257" s="47" t="s">
        <v>75</v>
      </c>
      <c r="K257" s="44"/>
      <c r="L257" s="44" t="s">
        <v>76</v>
      </c>
      <c r="M257" s="44"/>
      <c r="N257" s="48"/>
      <c r="O257" s="65">
        <v>9.6799999999999997E-2</v>
      </c>
      <c r="P257" s="48" t="s">
        <v>78</v>
      </c>
      <c r="Q257" s="44"/>
      <c r="R257" s="69"/>
      <c r="S257" s="121" t="s">
        <v>225</v>
      </c>
      <c r="T257" s="44" t="s">
        <v>58</v>
      </c>
      <c r="U257" s="44" t="s">
        <v>54</v>
      </c>
      <c r="V257" s="44" t="s">
        <v>79</v>
      </c>
      <c r="W257" s="49" t="s">
        <v>80</v>
      </c>
    </row>
    <row r="258" spans="2:23" x14ac:dyDescent="0.2">
      <c r="B258" s="43"/>
      <c r="C258" s="44"/>
      <c r="D258" s="44" t="s">
        <v>81</v>
      </c>
      <c r="E258" s="45"/>
      <c r="F258" s="45"/>
      <c r="G258" s="45" t="s">
        <v>58</v>
      </c>
      <c r="H258" s="45" t="s">
        <v>58</v>
      </c>
      <c r="I258" s="44"/>
      <c r="J258" s="47" t="s">
        <v>58</v>
      </c>
      <c r="K258" s="44"/>
      <c r="L258" s="44" t="s">
        <v>76</v>
      </c>
      <c r="M258" s="44"/>
      <c r="N258" s="48"/>
      <c r="O258" s="65">
        <v>9.6799999999999997E-2</v>
      </c>
      <c r="P258" s="48" t="s">
        <v>78</v>
      </c>
      <c r="Q258" s="44"/>
      <c r="R258" s="69"/>
      <c r="S258" s="122"/>
      <c r="T258" s="44" t="s">
        <v>58</v>
      </c>
      <c r="U258" s="44" t="s">
        <v>54</v>
      </c>
      <c r="V258" s="44" t="s">
        <v>79</v>
      </c>
      <c r="W258" s="49" t="s">
        <v>58</v>
      </c>
    </row>
    <row r="259" spans="2:23" ht="12.75" customHeight="1" x14ac:dyDescent="0.2">
      <c r="B259" s="43"/>
      <c r="C259" s="44"/>
      <c r="D259" s="44" t="s">
        <v>82</v>
      </c>
      <c r="E259" s="45"/>
      <c r="F259" s="45"/>
      <c r="G259" s="45" t="s">
        <v>58</v>
      </c>
      <c r="H259" s="45" t="s">
        <v>58</v>
      </c>
      <c r="I259" s="44"/>
      <c r="J259" s="47" t="s">
        <v>58</v>
      </c>
      <c r="K259" s="44"/>
      <c r="L259" s="44" t="s">
        <v>76</v>
      </c>
      <c r="M259" s="44"/>
      <c r="N259" s="48"/>
      <c r="O259" s="65">
        <v>4.8399999999999999E-2</v>
      </c>
      <c r="P259" s="48" t="s">
        <v>78</v>
      </c>
      <c r="Q259" s="44"/>
      <c r="R259" s="69"/>
      <c r="S259" s="122"/>
      <c r="T259" s="44" t="s">
        <v>58</v>
      </c>
      <c r="U259" s="44" t="s">
        <v>54</v>
      </c>
      <c r="V259" s="44" t="s">
        <v>79</v>
      </c>
      <c r="W259" s="49" t="s">
        <v>58</v>
      </c>
    </row>
    <row r="260" spans="2:23" x14ac:dyDescent="0.2">
      <c r="B260" s="43"/>
      <c r="C260" s="44"/>
      <c r="D260" s="44" t="s">
        <v>84</v>
      </c>
      <c r="E260" s="45"/>
      <c r="F260" s="45"/>
      <c r="G260" s="45" t="s">
        <v>58</v>
      </c>
      <c r="H260" s="45" t="s">
        <v>58</v>
      </c>
      <c r="I260" s="44"/>
      <c r="J260" s="47" t="s">
        <v>58</v>
      </c>
      <c r="K260" s="44"/>
      <c r="L260" s="44" t="s">
        <v>76</v>
      </c>
      <c r="M260" s="44"/>
      <c r="N260" s="48"/>
      <c r="O260" s="65">
        <v>9.6799999999999997E-2</v>
      </c>
      <c r="P260" s="48" t="s">
        <v>78</v>
      </c>
      <c r="Q260" s="44"/>
      <c r="R260" s="69"/>
      <c r="S260" s="122"/>
      <c r="T260" s="44" t="s">
        <v>58</v>
      </c>
      <c r="U260" s="44" t="s">
        <v>54</v>
      </c>
      <c r="V260" s="44" t="s">
        <v>79</v>
      </c>
      <c r="W260" s="49" t="s">
        <v>58</v>
      </c>
    </row>
    <row r="261" spans="2:23" x14ac:dyDescent="0.2">
      <c r="B261" s="43"/>
      <c r="C261" s="44"/>
      <c r="D261" s="44" t="s">
        <v>85</v>
      </c>
      <c r="E261" s="45"/>
      <c r="F261" s="45"/>
      <c r="G261" s="45" t="s">
        <v>58</v>
      </c>
      <c r="H261" s="45" t="s">
        <v>58</v>
      </c>
      <c r="I261" s="44"/>
      <c r="J261" s="47" t="s">
        <v>58</v>
      </c>
      <c r="K261" s="44"/>
      <c r="L261" s="44" t="s">
        <v>76</v>
      </c>
      <c r="M261" s="44"/>
      <c r="N261" s="48"/>
      <c r="O261" s="65">
        <v>4.8399999999999999E-2</v>
      </c>
      <c r="P261" s="48" t="s">
        <v>78</v>
      </c>
      <c r="Q261" s="44"/>
      <c r="R261" s="69"/>
      <c r="S261" s="122"/>
      <c r="T261" s="44" t="s">
        <v>58</v>
      </c>
      <c r="U261" s="44" t="s">
        <v>54</v>
      </c>
      <c r="V261" s="44" t="s">
        <v>79</v>
      </c>
      <c r="W261" s="49" t="s">
        <v>58</v>
      </c>
    </row>
    <row r="262" spans="2:23" x14ac:dyDescent="0.2">
      <c r="B262" s="43"/>
      <c r="C262" s="44"/>
      <c r="D262" s="44" t="s">
        <v>87</v>
      </c>
      <c r="E262" s="45"/>
      <c r="F262" s="45"/>
      <c r="G262" s="45" t="s">
        <v>58</v>
      </c>
      <c r="H262" s="45" t="s">
        <v>58</v>
      </c>
      <c r="I262" s="44"/>
      <c r="J262" s="47" t="s">
        <v>58</v>
      </c>
      <c r="K262" s="44"/>
      <c r="L262" s="44" t="s">
        <v>76</v>
      </c>
      <c r="M262" s="44"/>
      <c r="N262" s="48"/>
      <c r="O262" s="65">
        <v>4.8399999999999999E-2</v>
      </c>
      <c r="P262" s="48" t="s">
        <v>78</v>
      </c>
      <c r="Q262" s="44"/>
      <c r="R262" s="69"/>
      <c r="S262" s="122"/>
      <c r="T262" s="44" t="s">
        <v>58</v>
      </c>
      <c r="U262" s="44" t="s">
        <v>54</v>
      </c>
      <c r="V262" s="44" t="s">
        <v>79</v>
      </c>
      <c r="W262" s="49" t="s">
        <v>58</v>
      </c>
    </row>
    <row r="263" spans="2:23" ht="38.25" x14ac:dyDescent="0.2">
      <c r="B263" s="43"/>
      <c r="C263" s="44"/>
      <c r="D263" s="44" t="s">
        <v>88</v>
      </c>
      <c r="E263" s="45"/>
      <c r="F263" s="45"/>
      <c r="G263" s="45" t="s">
        <v>58</v>
      </c>
      <c r="H263" s="45">
        <v>45291</v>
      </c>
      <c r="I263" s="44"/>
      <c r="J263" s="47" t="s">
        <v>58</v>
      </c>
      <c r="K263" s="44"/>
      <c r="L263" s="44" t="s">
        <v>76</v>
      </c>
      <c r="M263" s="44"/>
      <c r="N263" s="48"/>
      <c r="O263" s="65" t="s">
        <v>229</v>
      </c>
      <c r="P263" s="48" t="s">
        <v>78</v>
      </c>
      <c r="Q263" s="44"/>
      <c r="R263" s="69"/>
      <c r="S263" s="122"/>
      <c r="T263" s="44" t="s">
        <v>58</v>
      </c>
      <c r="U263" s="44" t="s">
        <v>54</v>
      </c>
      <c r="V263" s="44" t="s">
        <v>91</v>
      </c>
      <c r="W263" s="71" t="s">
        <v>230</v>
      </c>
    </row>
    <row r="264" spans="2:23" ht="38.25" x14ac:dyDescent="0.2">
      <c r="B264" s="43"/>
      <c r="C264" s="44"/>
      <c r="D264" s="44" t="s">
        <v>88</v>
      </c>
      <c r="E264" s="45"/>
      <c r="F264" s="45"/>
      <c r="G264" s="45">
        <v>45292</v>
      </c>
      <c r="H264" s="45">
        <v>46387</v>
      </c>
      <c r="I264" s="44"/>
      <c r="J264" s="47" t="s">
        <v>58</v>
      </c>
      <c r="K264" s="44"/>
      <c r="L264" s="44" t="s">
        <v>76</v>
      </c>
      <c r="M264" s="44"/>
      <c r="N264" s="48"/>
      <c r="O264" s="65" t="s">
        <v>229</v>
      </c>
      <c r="P264" s="48" t="s">
        <v>78</v>
      </c>
      <c r="Q264" s="44"/>
      <c r="R264" s="69"/>
      <c r="S264" s="122"/>
      <c r="T264" s="44" t="s">
        <v>58</v>
      </c>
      <c r="U264" s="44" t="s">
        <v>54</v>
      </c>
      <c r="V264" s="44" t="s">
        <v>91</v>
      </c>
      <c r="W264" s="71" t="s">
        <v>231</v>
      </c>
    </row>
    <row r="265" spans="2:23" x14ac:dyDescent="0.2">
      <c r="B265" s="43"/>
      <c r="C265" s="44"/>
      <c r="D265" s="44" t="s">
        <v>93</v>
      </c>
      <c r="E265" s="45"/>
      <c r="F265" s="45"/>
      <c r="G265" s="45">
        <v>44825</v>
      </c>
      <c r="H265" s="45" t="s">
        <v>58</v>
      </c>
      <c r="I265" s="44"/>
      <c r="J265" s="44" t="s">
        <v>58</v>
      </c>
      <c r="K265" s="44"/>
      <c r="L265" s="44" t="s">
        <v>76</v>
      </c>
      <c r="M265" s="44"/>
      <c r="N265" s="48"/>
      <c r="O265" s="65">
        <v>0.99129999999999996</v>
      </c>
      <c r="P265" s="48" t="s">
        <v>78</v>
      </c>
      <c r="Q265" s="44"/>
      <c r="R265" s="69"/>
      <c r="S265" s="122"/>
      <c r="T265" s="44" t="s">
        <v>58</v>
      </c>
      <c r="U265" s="44" t="s">
        <v>54</v>
      </c>
      <c r="V265" s="44" t="s">
        <v>91</v>
      </c>
      <c r="W265" s="97"/>
    </row>
    <row r="266" spans="2:23" x14ac:dyDescent="0.2">
      <c r="B266" s="43"/>
      <c r="C266" s="44"/>
      <c r="D266" s="44" t="s">
        <v>95</v>
      </c>
      <c r="E266" s="45"/>
      <c r="F266" s="45"/>
      <c r="G266" s="45" t="s">
        <v>58</v>
      </c>
      <c r="H266" s="45" t="s">
        <v>58</v>
      </c>
      <c r="I266" s="44"/>
      <c r="J266" s="44" t="s">
        <v>58</v>
      </c>
      <c r="K266" s="44"/>
      <c r="L266" s="44" t="s">
        <v>76</v>
      </c>
      <c r="M266" s="44"/>
      <c r="N266" s="48"/>
      <c r="O266" s="65">
        <f>O265*2</f>
        <v>1.9825999999999999</v>
      </c>
      <c r="P266" s="48" t="s">
        <v>78</v>
      </c>
      <c r="Q266" s="44"/>
      <c r="R266" s="69"/>
      <c r="S266" s="122"/>
      <c r="T266" s="44" t="s">
        <v>58</v>
      </c>
      <c r="U266" s="44" t="s">
        <v>54</v>
      </c>
      <c r="V266" s="44" t="s">
        <v>91</v>
      </c>
      <c r="W266" s="97"/>
    </row>
    <row r="267" spans="2:23" x14ac:dyDescent="0.2">
      <c r="B267" s="43"/>
      <c r="C267" s="44"/>
      <c r="D267" s="44" t="s">
        <v>97</v>
      </c>
      <c r="E267" s="45"/>
      <c r="F267" s="45"/>
      <c r="G267" s="45" t="s">
        <v>58</v>
      </c>
      <c r="H267" s="45" t="s">
        <v>58</v>
      </c>
      <c r="I267" s="44"/>
      <c r="J267" s="44" t="s">
        <v>58</v>
      </c>
      <c r="K267" s="44"/>
      <c r="L267" s="44" t="s">
        <v>76</v>
      </c>
      <c r="M267" s="44"/>
      <c r="N267" s="48"/>
      <c r="O267" s="65">
        <v>3.9443000000000001</v>
      </c>
      <c r="P267" s="48" t="s">
        <v>78</v>
      </c>
      <c r="Q267" s="44"/>
      <c r="R267" s="69"/>
      <c r="S267" s="122"/>
      <c r="T267" s="44" t="s">
        <v>58</v>
      </c>
      <c r="U267" s="44" t="s">
        <v>54</v>
      </c>
      <c r="V267" s="44" t="s">
        <v>91</v>
      </c>
      <c r="W267" s="97"/>
    </row>
    <row r="268" spans="2:23" x14ac:dyDescent="0.2">
      <c r="B268" s="43"/>
      <c r="C268" s="44"/>
      <c r="D268" s="44" t="s">
        <v>99</v>
      </c>
      <c r="E268" s="45"/>
      <c r="F268" s="45"/>
      <c r="G268" s="45" t="s">
        <v>58</v>
      </c>
      <c r="H268" s="45" t="s">
        <v>58</v>
      </c>
      <c r="I268" s="44"/>
      <c r="J268" s="44" t="s">
        <v>58</v>
      </c>
      <c r="K268" s="44"/>
      <c r="L268" s="44" t="s">
        <v>76</v>
      </c>
      <c r="M268" s="44"/>
      <c r="N268" s="48"/>
      <c r="O268" s="65">
        <v>10.936500000000001</v>
      </c>
      <c r="P268" s="48" t="s">
        <v>78</v>
      </c>
      <c r="Q268" s="44"/>
      <c r="R268" s="69"/>
      <c r="S268" s="122"/>
      <c r="T268" s="44" t="s">
        <v>58</v>
      </c>
      <c r="U268" s="44" t="s">
        <v>54</v>
      </c>
      <c r="V268" s="44" t="s">
        <v>91</v>
      </c>
      <c r="W268" s="97"/>
    </row>
    <row r="269" spans="2:23" ht="13.5" thickBot="1" x14ac:dyDescent="0.25">
      <c r="B269" s="50"/>
      <c r="C269" s="51"/>
      <c r="D269" s="51" t="s">
        <v>100</v>
      </c>
      <c r="E269" s="52"/>
      <c r="F269" s="52"/>
      <c r="G269" s="52" t="s">
        <v>58</v>
      </c>
      <c r="H269" s="52" t="s">
        <v>58</v>
      </c>
      <c r="I269" s="51"/>
      <c r="J269" s="51" t="s">
        <v>58</v>
      </c>
      <c r="K269" s="51"/>
      <c r="L269" s="51" t="s">
        <v>76</v>
      </c>
      <c r="M269" s="51"/>
      <c r="N269" s="54"/>
      <c r="O269" s="72">
        <v>10.936500000000001</v>
      </c>
      <c r="P269" s="54" t="s">
        <v>78</v>
      </c>
      <c r="Q269" s="51"/>
      <c r="R269" s="73"/>
      <c r="S269" s="123"/>
      <c r="T269" s="51" t="s">
        <v>58</v>
      </c>
      <c r="U269" s="51" t="s">
        <v>54</v>
      </c>
      <c r="V269" s="51" t="s">
        <v>91</v>
      </c>
      <c r="W269" s="98"/>
    </row>
    <row r="270" spans="2:23" ht="45" customHeight="1" x14ac:dyDescent="0.2">
      <c r="B270" s="109" t="s">
        <v>43</v>
      </c>
      <c r="C270" s="100" t="s">
        <v>245</v>
      </c>
      <c r="D270" s="32" t="s">
        <v>44</v>
      </c>
      <c r="E270" s="33">
        <v>44133</v>
      </c>
      <c r="F270" s="33">
        <v>44890</v>
      </c>
      <c r="G270" s="33" t="s">
        <v>89</v>
      </c>
      <c r="H270" s="33">
        <v>46022</v>
      </c>
      <c r="I270" s="32" t="s">
        <v>46</v>
      </c>
      <c r="J270" s="56">
        <v>3000</v>
      </c>
      <c r="K270" s="32" t="s">
        <v>48</v>
      </c>
      <c r="L270" s="32" t="s">
        <v>49</v>
      </c>
      <c r="M270" s="34">
        <f>352.56/365</f>
        <v>0.96591780821917805</v>
      </c>
      <c r="N270" s="35" t="s">
        <v>50</v>
      </c>
      <c r="O270" s="35"/>
      <c r="P270" s="35"/>
      <c r="Q270" s="100" t="s">
        <v>233</v>
      </c>
      <c r="R270" s="124" t="s">
        <v>234</v>
      </c>
      <c r="S270" s="32"/>
      <c r="T270" s="32" t="s">
        <v>53</v>
      </c>
      <c r="U270" s="32" t="s">
        <v>159</v>
      </c>
      <c r="V270" s="32" t="s">
        <v>55</v>
      </c>
      <c r="W270" s="108" t="s">
        <v>235</v>
      </c>
    </row>
    <row r="271" spans="2:23" x14ac:dyDescent="0.2">
      <c r="B271" s="20"/>
      <c r="C271" s="15"/>
      <c r="D271" s="38" t="s">
        <v>60</v>
      </c>
      <c r="E271" s="37"/>
      <c r="F271" s="37"/>
      <c r="G271" s="37" t="s">
        <v>58</v>
      </c>
      <c r="H271" s="37" t="s">
        <v>58</v>
      </c>
      <c r="I271" s="15"/>
      <c r="J271" s="93">
        <v>3000</v>
      </c>
      <c r="K271" s="38" t="s">
        <v>48</v>
      </c>
      <c r="L271" s="38" t="s">
        <v>49</v>
      </c>
      <c r="M271" s="93">
        <v>0</v>
      </c>
      <c r="N271" s="79" t="s">
        <v>50</v>
      </c>
      <c r="O271" s="79"/>
      <c r="P271" s="79"/>
      <c r="Q271" s="101"/>
      <c r="R271" s="125"/>
      <c r="S271" s="38"/>
      <c r="T271" s="15" t="s">
        <v>58</v>
      </c>
      <c r="U271" s="38" t="s">
        <v>159</v>
      </c>
      <c r="V271" s="38" t="s">
        <v>55</v>
      </c>
      <c r="W271" s="42" t="s">
        <v>58</v>
      </c>
    </row>
    <row r="272" spans="2:23" x14ac:dyDescent="0.2">
      <c r="B272" s="20"/>
      <c r="C272" s="15"/>
      <c r="D272" s="15" t="s">
        <v>61</v>
      </c>
      <c r="E272" s="37"/>
      <c r="F272" s="37"/>
      <c r="G272" s="37" t="s">
        <v>58</v>
      </c>
      <c r="H272" s="37" t="s">
        <v>58</v>
      </c>
      <c r="I272" s="15"/>
      <c r="J272" s="16">
        <v>750</v>
      </c>
      <c r="K272" s="15" t="s">
        <v>48</v>
      </c>
      <c r="L272" s="15" t="s">
        <v>49</v>
      </c>
      <c r="M272" s="16">
        <v>0</v>
      </c>
      <c r="N272" s="39" t="s">
        <v>50</v>
      </c>
      <c r="O272" s="39"/>
      <c r="P272" s="39"/>
      <c r="Q272" s="102"/>
      <c r="R272" s="125"/>
      <c r="S272" s="15"/>
      <c r="T272" s="15" t="s">
        <v>58</v>
      </c>
      <c r="U272" s="15" t="s">
        <v>159</v>
      </c>
      <c r="V272" s="15" t="s">
        <v>55</v>
      </c>
      <c r="W272" s="40" t="s">
        <v>58</v>
      </c>
    </row>
    <row r="273" spans="2:23" x14ac:dyDescent="0.2">
      <c r="B273" s="20"/>
      <c r="C273" s="15"/>
      <c r="D273" s="15" t="s">
        <v>63</v>
      </c>
      <c r="E273" s="37"/>
      <c r="F273" s="37"/>
      <c r="G273" s="37" t="s">
        <v>58</v>
      </c>
      <c r="H273" s="37" t="s">
        <v>58</v>
      </c>
      <c r="I273" s="15"/>
      <c r="J273" s="16">
        <v>750</v>
      </c>
      <c r="K273" s="15" t="s">
        <v>48</v>
      </c>
      <c r="L273" s="15" t="s">
        <v>49</v>
      </c>
      <c r="M273" s="16">
        <v>0</v>
      </c>
      <c r="N273" s="39" t="s">
        <v>50</v>
      </c>
      <c r="O273" s="39"/>
      <c r="P273" s="39"/>
      <c r="Q273" s="102"/>
      <c r="R273" s="125"/>
      <c r="S273" s="15"/>
      <c r="T273" s="15" t="s">
        <v>58</v>
      </c>
      <c r="U273" s="15" t="s">
        <v>159</v>
      </c>
      <c r="V273" s="15" t="s">
        <v>55</v>
      </c>
      <c r="W273" s="40" t="s">
        <v>58</v>
      </c>
    </row>
    <row r="274" spans="2:23" x14ac:dyDescent="0.2">
      <c r="B274" s="20"/>
      <c r="C274" s="15"/>
      <c r="D274" s="15" t="s">
        <v>71</v>
      </c>
      <c r="E274" s="37"/>
      <c r="F274" s="37"/>
      <c r="G274" s="37" t="s">
        <v>236</v>
      </c>
      <c r="H274" s="37" t="s">
        <v>58</v>
      </c>
      <c r="I274" s="15"/>
      <c r="J274" s="16">
        <v>120000</v>
      </c>
      <c r="K274" s="15" t="s">
        <v>73</v>
      </c>
      <c r="L274" s="15" t="s">
        <v>49</v>
      </c>
      <c r="M274" s="16">
        <v>0</v>
      </c>
      <c r="N274" s="39" t="s">
        <v>50</v>
      </c>
      <c r="O274" s="39"/>
      <c r="P274" s="39"/>
      <c r="Q274" s="102"/>
      <c r="R274" s="125"/>
      <c r="S274" s="63"/>
      <c r="T274" s="15" t="s">
        <v>58</v>
      </c>
      <c r="U274" s="15" t="s">
        <v>159</v>
      </c>
      <c r="V274" s="15" t="s">
        <v>55</v>
      </c>
      <c r="W274" s="40" t="s">
        <v>58</v>
      </c>
    </row>
    <row r="275" spans="2:23" x14ac:dyDescent="0.2">
      <c r="B275" s="20"/>
      <c r="C275" s="15"/>
      <c r="D275" s="15" t="s">
        <v>57</v>
      </c>
      <c r="E275" s="37"/>
      <c r="F275" s="37"/>
      <c r="G275" s="37" t="s">
        <v>58</v>
      </c>
      <c r="H275" s="37" t="s">
        <v>237</v>
      </c>
      <c r="I275" s="15"/>
      <c r="J275" s="16">
        <v>0</v>
      </c>
      <c r="K275" s="15" t="s">
        <v>48</v>
      </c>
      <c r="L275" s="15" t="s">
        <v>49</v>
      </c>
      <c r="M275" s="17">
        <f>26.37/365</f>
        <v>7.2246575342465758E-2</v>
      </c>
      <c r="N275" s="39" t="s">
        <v>50</v>
      </c>
      <c r="O275" s="39"/>
      <c r="P275" s="39"/>
      <c r="Q275" s="102" t="s">
        <v>238</v>
      </c>
      <c r="R275" s="125"/>
      <c r="S275" s="63"/>
      <c r="T275" s="15" t="s">
        <v>58</v>
      </c>
      <c r="U275" s="15" t="s">
        <v>159</v>
      </c>
      <c r="V275" s="15" t="s">
        <v>55</v>
      </c>
      <c r="W275" s="40"/>
    </row>
    <row r="276" spans="2:23" x14ac:dyDescent="0.2">
      <c r="B276" s="20"/>
      <c r="C276" s="15"/>
      <c r="D276" s="15" t="s">
        <v>44</v>
      </c>
      <c r="E276" s="37"/>
      <c r="F276" s="37"/>
      <c r="G276" s="37">
        <v>44927</v>
      </c>
      <c r="H276" s="37">
        <v>45291</v>
      </c>
      <c r="I276" s="15"/>
      <c r="J276" s="16">
        <v>10000</v>
      </c>
      <c r="K276" s="15" t="s">
        <v>48</v>
      </c>
      <c r="L276" s="15" t="s">
        <v>49</v>
      </c>
      <c r="M276" s="17">
        <f>433.83/365</f>
        <v>1.1885753424657535</v>
      </c>
      <c r="N276" s="39" t="s">
        <v>50</v>
      </c>
      <c r="O276" s="39"/>
      <c r="P276" s="39"/>
      <c r="Q276" s="101" t="s">
        <v>239</v>
      </c>
      <c r="R276" s="125"/>
      <c r="S276" s="15"/>
      <c r="T276" s="15" t="s">
        <v>58</v>
      </c>
      <c r="U276" s="15" t="s">
        <v>159</v>
      </c>
      <c r="V276" s="15" t="s">
        <v>55</v>
      </c>
      <c r="W276" s="40" t="s">
        <v>240</v>
      </c>
    </row>
    <row r="277" spans="2:23" x14ac:dyDescent="0.2">
      <c r="B277" s="20"/>
      <c r="C277" s="15"/>
      <c r="D277" s="15" t="s">
        <v>60</v>
      </c>
      <c r="E277" s="37"/>
      <c r="F277" s="37"/>
      <c r="G277" s="37" t="s">
        <v>58</v>
      </c>
      <c r="H277" s="37" t="s">
        <v>58</v>
      </c>
      <c r="I277" s="15"/>
      <c r="J277" s="16">
        <v>10000</v>
      </c>
      <c r="K277" s="15" t="s">
        <v>48</v>
      </c>
      <c r="L277" s="15" t="s">
        <v>49</v>
      </c>
      <c r="M277" s="16">
        <v>0</v>
      </c>
      <c r="N277" s="39" t="s">
        <v>50</v>
      </c>
      <c r="O277" s="39"/>
      <c r="P277" s="39"/>
      <c r="Q277" s="102"/>
      <c r="R277" s="125"/>
      <c r="S277" s="15"/>
      <c r="T277" s="15" t="s">
        <v>58</v>
      </c>
      <c r="U277" s="15" t="s">
        <v>159</v>
      </c>
      <c r="V277" s="15" t="s">
        <v>55</v>
      </c>
      <c r="W277" s="40" t="s">
        <v>58</v>
      </c>
    </row>
    <row r="278" spans="2:23" x14ac:dyDescent="0.2">
      <c r="B278" s="20"/>
      <c r="C278" s="15"/>
      <c r="D278" s="15" t="s">
        <v>61</v>
      </c>
      <c r="E278" s="37"/>
      <c r="F278" s="37"/>
      <c r="G278" s="37" t="s">
        <v>58</v>
      </c>
      <c r="H278" s="37" t="s">
        <v>58</v>
      </c>
      <c r="I278" s="15"/>
      <c r="J278" s="16">
        <v>2500</v>
      </c>
      <c r="K278" s="15" t="s">
        <v>48</v>
      </c>
      <c r="L278" s="15" t="s">
        <v>49</v>
      </c>
      <c r="M278" s="16">
        <v>0</v>
      </c>
      <c r="N278" s="39" t="s">
        <v>50</v>
      </c>
      <c r="O278" s="39"/>
      <c r="P278" s="39"/>
      <c r="Q278" s="102"/>
      <c r="R278" s="125"/>
      <c r="S278" s="15"/>
      <c r="T278" s="15" t="s">
        <v>58</v>
      </c>
      <c r="U278" s="15" t="s">
        <v>159</v>
      </c>
      <c r="V278" s="15" t="s">
        <v>55</v>
      </c>
      <c r="W278" s="40" t="s">
        <v>58</v>
      </c>
    </row>
    <row r="279" spans="2:23" x14ac:dyDescent="0.2">
      <c r="B279" s="20"/>
      <c r="C279" s="15"/>
      <c r="D279" s="15" t="s">
        <v>63</v>
      </c>
      <c r="E279" s="37"/>
      <c r="F279" s="37"/>
      <c r="G279" s="37" t="s">
        <v>58</v>
      </c>
      <c r="H279" s="37" t="s">
        <v>58</v>
      </c>
      <c r="I279" s="15"/>
      <c r="J279" s="16">
        <v>2500</v>
      </c>
      <c r="K279" s="15" t="s">
        <v>48</v>
      </c>
      <c r="L279" s="15" t="s">
        <v>49</v>
      </c>
      <c r="M279" s="16">
        <v>0</v>
      </c>
      <c r="N279" s="39" t="s">
        <v>50</v>
      </c>
      <c r="O279" s="39"/>
      <c r="P279" s="39"/>
      <c r="Q279" s="102"/>
      <c r="R279" s="125"/>
      <c r="S279" s="15"/>
      <c r="T279" s="15" t="s">
        <v>58</v>
      </c>
      <c r="U279" s="15" t="s">
        <v>159</v>
      </c>
      <c r="V279" s="15" t="s">
        <v>55</v>
      </c>
      <c r="W279" s="40" t="s">
        <v>58</v>
      </c>
    </row>
    <row r="280" spans="2:23" x14ac:dyDescent="0.2">
      <c r="B280" s="20"/>
      <c r="C280" s="15"/>
      <c r="D280" s="15" t="s">
        <v>71</v>
      </c>
      <c r="E280" s="37"/>
      <c r="F280" s="37"/>
      <c r="G280" s="37" t="s">
        <v>58</v>
      </c>
      <c r="H280" s="37" t="s">
        <v>58</v>
      </c>
      <c r="I280" s="15"/>
      <c r="J280" s="16">
        <v>400000</v>
      </c>
      <c r="K280" s="15" t="s">
        <v>73</v>
      </c>
      <c r="L280" s="15" t="s">
        <v>49</v>
      </c>
      <c r="M280" s="16">
        <v>0</v>
      </c>
      <c r="N280" s="39" t="s">
        <v>50</v>
      </c>
      <c r="O280" s="39"/>
      <c r="P280" s="39"/>
      <c r="Q280" s="102"/>
      <c r="R280" s="125"/>
      <c r="S280" s="63"/>
      <c r="T280" s="15" t="s">
        <v>58</v>
      </c>
      <c r="U280" s="15" t="s">
        <v>159</v>
      </c>
      <c r="V280" s="15" t="s">
        <v>55</v>
      </c>
      <c r="W280" s="40" t="s">
        <v>58</v>
      </c>
    </row>
    <row r="281" spans="2:23" x14ac:dyDescent="0.2">
      <c r="B281" s="20"/>
      <c r="C281" s="15"/>
      <c r="D281" s="15" t="s">
        <v>44</v>
      </c>
      <c r="E281" s="37"/>
      <c r="F281" s="37"/>
      <c r="G281" s="37">
        <v>45292</v>
      </c>
      <c r="H281" s="37">
        <v>45657</v>
      </c>
      <c r="I281" s="15"/>
      <c r="J281" s="16">
        <v>4500</v>
      </c>
      <c r="K281" s="15" t="s">
        <v>48</v>
      </c>
      <c r="L281" s="15" t="s">
        <v>49</v>
      </c>
      <c r="M281" s="17">
        <f>433.83/365</f>
        <v>1.1885753424657535</v>
      </c>
      <c r="N281" s="39" t="s">
        <v>50</v>
      </c>
      <c r="O281" s="39"/>
      <c r="P281" s="39"/>
      <c r="Q281" s="101" t="s">
        <v>239</v>
      </c>
      <c r="R281" s="125"/>
      <c r="S281" s="15"/>
      <c r="T281" s="15" t="s">
        <v>58</v>
      </c>
      <c r="U281" s="15" t="s">
        <v>159</v>
      </c>
      <c r="V281" s="15" t="s">
        <v>55</v>
      </c>
      <c r="W281" s="40" t="s">
        <v>241</v>
      </c>
    </row>
    <row r="282" spans="2:23" x14ac:dyDescent="0.2">
      <c r="B282" s="20"/>
      <c r="C282" s="15"/>
      <c r="D282" s="15" t="s">
        <v>60</v>
      </c>
      <c r="E282" s="37"/>
      <c r="F282" s="61"/>
      <c r="G282" s="61" t="s">
        <v>58</v>
      </c>
      <c r="H282" s="61" t="s">
        <v>58</v>
      </c>
      <c r="I282" s="63"/>
      <c r="J282" s="16">
        <v>4500</v>
      </c>
      <c r="K282" s="15" t="s">
        <v>48</v>
      </c>
      <c r="L282" s="15" t="s">
        <v>49</v>
      </c>
      <c r="M282" s="16">
        <v>0</v>
      </c>
      <c r="N282" s="39" t="s">
        <v>50</v>
      </c>
      <c r="O282" s="39"/>
      <c r="P282" s="39"/>
      <c r="Q282" s="102"/>
      <c r="R282" s="125"/>
      <c r="S282" s="15"/>
      <c r="T282" s="15" t="s">
        <v>58</v>
      </c>
      <c r="U282" s="15" t="s">
        <v>159</v>
      </c>
      <c r="V282" s="15" t="s">
        <v>55</v>
      </c>
      <c r="W282" s="40" t="s">
        <v>58</v>
      </c>
    </row>
    <row r="283" spans="2:23" x14ac:dyDescent="0.2">
      <c r="B283" s="20"/>
      <c r="C283" s="15"/>
      <c r="D283" s="15" t="s">
        <v>61</v>
      </c>
      <c r="E283" s="62"/>
      <c r="F283" s="37"/>
      <c r="G283" s="37" t="s">
        <v>58</v>
      </c>
      <c r="H283" s="37" t="s">
        <v>58</v>
      </c>
      <c r="I283" s="15"/>
      <c r="J283" s="103">
        <v>1130</v>
      </c>
      <c r="K283" s="15" t="s">
        <v>48</v>
      </c>
      <c r="L283" s="15" t="s">
        <v>49</v>
      </c>
      <c r="M283" s="16">
        <v>0</v>
      </c>
      <c r="N283" s="39" t="s">
        <v>50</v>
      </c>
      <c r="O283" s="39"/>
      <c r="P283" s="39"/>
      <c r="Q283" s="102"/>
      <c r="R283" s="125"/>
      <c r="S283" s="15"/>
      <c r="T283" s="15" t="s">
        <v>58</v>
      </c>
      <c r="U283" s="15" t="s">
        <v>159</v>
      </c>
      <c r="V283" s="15" t="s">
        <v>55</v>
      </c>
      <c r="W283" s="40" t="s">
        <v>58</v>
      </c>
    </row>
    <row r="284" spans="2:23" x14ac:dyDescent="0.2">
      <c r="B284" s="20"/>
      <c r="C284" s="15"/>
      <c r="D284" s="15" t="s">
        <v>63</v>
      </c>
      <c r="E284" s="62"/>
      <c r="F284" s="37"/>
      <c r="G284" s="37" t="s">
        <v>58</v>
      </c>
      <c r="H284" s="37" t="s">
        <v>58</v>
      </c>
      <c r="I284" s="15"/>
      <c r="J284" s="103">
        <v>1130</v>
      </c>
      <c r="K284" s="15" t="s">
        <v>48</v>
      </c>
      <c r="L284" s="15" t="s">
        <v>49</v>
      </c>
      <c r="M284" s="16">
        <v>0</v>
      </c>
      <c r="N284" s="39" t="s">
        <v>50</v>
      </c>
      <c r="O284" s="39"/>
      <c r="P284" s="39"/>
      <c r="Q284" s="102"/>
      <c r="R284" s="125"/>
      <c r="S284" s="15"/>
      <c r="T284" s="15" t="s">
        <v>58</v>
      </c>
      <c r="U284" s="15" t="s">
        <v>159</v>
      </c>
      <c r="V284" s="15" t="s">
        <v>55</v>
      </c>
      <c r="W284" s="40" t="s">
        <v>58</v>
      </c>
    </row>
    <row r="285" spans="2:23" x14ac:dyDescent="0.2">
      <c r="B285" s="20"/>
      <c r="C285" s="15"/>
      <c r="D285" s="15" t="s">
        <v>71</v>
      </c>
      <c r="E285" s="62"/>
      <c r="F285" s="37"/>
      <c r="G285" s="37" t="s">
        <v>58</v>
      </c>
      <c r="H285" s="37" t="s">
        <v>58</v>
      </c>
      <c r="I285" s="15"/>
      <c r="J285" s="103">
        <v>180000</v>
      </c>
      <c r="K285" s="15" t="s">
        <v>73</v>
      </c>
      <c r="L285" s="15" t="s">
        <v>49</v>
      </c>
      <c r="M285" s="16">
        <v>0</v>
      </c>
      <c r="N285" s="39" t="s">
        <v>50</v>
      </c>
      <c r="O285" s="39"/>
      <c r="P285" s="39"/>
      <c r="Q285" s="102"/>
      <c r="R285" s="126"/>
      <c r="S285" s="63"/>
      <c r="T285" s="15" t="s">
        <v>58</v>
      </c>
      <c r="U285" s="15" t="s">
        <v>159</v>
      </c>
      <c r="V285" s="15" t="s">
        <v>55</v>
      </c>
      <c r="W285" s="40" t="s">
        <v>58</v>
      </c>
    </row>
    <row r="286" spans="2:23" x14ac:dyDescent="0.2">
      <c r="B286" s="43"/>
      <c r="C286" s="44"/>
      <c r="D286" s="44" t="s">
        <v>74</v>
      </c>
      <c r="E286" s="104"/>
      <c r="F286" s="45"/>
      <c r="G286" s="45">
        <v>44197</v>
      </c>
      <c r="H286" s="45">
        <v>46022</v>
      </c>
      <c r="I286" s="44"/>
      <c r="J286" s="105" t="s">
        <v>75</v>
      </c>
      <c r="K286" s="44"/>
      <c r="L286" s="44" t="s">
        <v>76</v>
      </c>
      <c r="M286" s="44"/>
      <c r="N286" s="48"/>
      <c r="O286" s="65">
        <v>9.3299999999999994E-2</v>
      </c>
      <c r="P286" s="48" t="s">
        <v>78</v>
      </c>
      <c r="Q286" s="44"/>
      <c r="R286" s="69"/>
      <c r="S286" s="121" t="s">
        <v>234</v>
      </c>
      <c r="T286" s="44" t="s">
        <v>58</v>
      </c>
      <c r="U286" s="44" t="s">
        <v>159</v>
      </c>
      <c r="V286" s="44" t="s">
        <v>79</v>
      </c>
      <c r="W286" s="49" t="s">
        <v>80</v>
      </c>
    </row>
    <row r="287" spans="2:23" x14ac:dyDescent="0.2">
      <c r="B287" s="43"/>
      <c r="C287" s="44"/>
      <c r="D287" s="44" t="s">
        <v>81</v>
      </c>
      <c r="E287" s="104"/>
      <c r="F287" s="45"/>
      <c r="G287" s="45" t="s">
        <v>58</v>
      </c>
      <c r="H287" s="45" t="s">
        <v>58</v>
      </c>
      <c r="I287" s="44"/>
      <c r="J287" s="105" t="s">
        <v>58</v>
      </c>
      <c r="K287" s="44"/>
      <c r="L287" s="44" t="s">
        <v>76</v>
      </c>
      <c r="M287" s="44"/>
      <c r="N287" s="48"/>
      <c r="O287" s="65">
        <v>9.3299999999999994E-2</v>
      </c>
      <c r="P287" s="48" t="s">
        <v>78</v>
      </c>
      <c r="Q287" s="44"/>
      <c r="R287" s="69"/>
      <c r="S287" s="122"/>
      <c r="T287" s="44" t="s">
        <v>58</v>
      </c>
      <c r="U287" s="44" t="s">
        <v>159</v>
      </c>
      <c r="V287" s="44" t="s">
        <v>79</v>
      </c>
      <c r="W287" s="49" t="s">
        <v>58</v>
      </c>
    </row>
    <row r="288" spans="2:23" x14ac:dyDescent="0.2">
      <c r="B288" s="43"/>
      <c r="C288" s="44"/>
      <c r="D288" s="44" t="s">
        <v>82</v>
      </c>
      <c r="E288" s="104"/>
      <c r="F288" s="45"/>
      <c r="G288" s="45" t="s">
        <v>58</v>
      </c>
      <c r="H288" s="45" t="s">
        <v>58</v>
      </c>
      <c r="I288" s="44"/>
      <c r="J288" s="105" t="s">
        <v>58</v>
      </c>
      <c r="K288" s="44"/>
      <c r="L288" s="44" t="s">
        <v>76</v>
      </c>
      <c r="M288" s="44"/>
      <c r="N288" s="48"/>
      <c r="O288" s="65">
        <v>4.6699999999999998E-2</v>
      </c>
      <c r="P288" s="48" t="s">
        <v>78</v>
      </c>
      <c r="Q288" s="44"/>
      <c r="R288" s="69"/>
      <c r="S288" s="122"/>
      <c r="T288" s="44" t="s">
        <v>58</v>
      </c>
      <c r="U288" s="44" t="s">
        <v>159</v>
      </c>
      <c r="V288" s="44" t="s">
        <v>79</v>
      </c>
      <c r="W288" s="49" t="s">
        <v>58</v>
      </c>
    </row>
    <row r="289" spans="2:23" x14ac:dyDescent="0.2">
      <c r="B289" s="43"/>
      <c r="C289" s="44"/>
      <c r="D289" s="44" t="s">
        <v>84</v>
      </c>
      <c r="E289" s="104"/>
      <c r="F289" s="45"/>
      <c r="G289" s="45" t="s">
        <v>58</v>
      </c>
      <c r="H289" s="45" t="s">
        <v>58</v>
      </c>
      <c r="I289" s="44"/>
      <c r="J289" s="105" t="s">
        <v>58</v>
      </c>
      <c r="K289" s="44"/>
      <c r="L289" s="44" t="s">
        <v>76</v>
      </c>
      <c r="M289" s="44"/>
      <c r="N289" s="48"/>
      <c r="O289" s="65">
        <v>9.3299999999999994E-2</v>
      </c>
      <c r="P289" s="48" t="s">
        <v>78</v>
      </c>
      <c r="Q289" s="44"/>
      <c r="R289" s="69"/>
      <c r="S289" s="122"/>
      <c r="T289" s="44" t="s">
        <v>58</v>
      </c>
      <c r="U289" s="44" t="s">
        <v>159</v>
      </c>
      <c r="V289" s="44" t="s">
        <v>79</v>
      </c>
      <c r="W289" s="49" t="s">
        <v>58</v>
      </c>
    </row>
    <row r="290" spans="2:23" ht="25.5" x14ac:dyDescent="0.2">
      <c r="B290" s="43"/>
      <c r="C290" s="44"/>
      <c r="D290" s="44" t="s">
        <v>88</v>
      </c>
      <c r="E290" s="104"/>
      <c r="F290" s="45"/>
      <c r="G290" s="45" t="s">
        <v>242</v>
      </c>
      <c r="H290" s="45" t="s">
        <v>58</v>
      </c>
      <c r="I290" s="44"/>
      <c r="J290" s="105" t="s">
        <v>58</v>
      </c>
      <c r="K290" s="44"/>
      <c r="L290" s="44" t="s">
        <v>76</v>
      </c>
      <c r="M290" s="44"/>
      <c r="N290" s="48"/>
      <c r="O290" s="65" t="s">
        <v>243</v>
      </c>
      <c r="P290" s="48" t="s">
        <v>78</v>
      </c>
      <c r="Q290" s="44"/>
      <c r="R290" s="69"/>
      <c r="S290" s="122"/>
      <c r="T290" s="44" t="s">
        <v>58</v>
      </c>
      <c r="U290" s="44" t="s">
        <v>159</v>
      </c>
      <c r="V290" s="44" t="s">
        <v>91</v>
      </c>
      <c r="W290" s="71" t="s">
        <v>244</v>
      </c>
    </row>
    <row r="291" spans="2:23" x14ac:dyDescent="0.2">
      <c r="B291" s="43"/>
      <c r="C291" s="44"/>
      <c r="D291" s="44" t="s">
        <v>93</v>
      </c>
      <c r="E291" s="45"/>
      <c r="F291" s="46"/>
      <c r="G291" s="46">
        <v>44197</v>
      </c>
      <c r="H291" s="46" t="s">
        <v>58</v>
      </c>
      <c r="I291" s="106"/>
      <c r="J291" s="44" t="s">
        <v>58</v>
      </c>
      <c r="K291" s="44"/>
      <c r="L291" s="44" t="s">
        <v>76</v>
      </c>
      <c r="M291" s="44"/>
      <c r="N291" s="48"/>
      <c r="O291" s="65">
        <v>0.95</v>
      </c>
      <c r="P291" s="48" t="s">
        <v>78</v>
      </c>
      <c r="Q291" s="44"/>
      <c r="R291" s="69"/>
      <c r="S291" s="122"/>
      <c r="T291" s="44" t="s">
        <v>58</v>
      </c>
      <c r="U291" s="44" t="s">
        <v>159</v>
      </c>
      <c r="V291" s="44" t="s">
        <v>91</v>
      </c>
      <c r="W291" s="49"/>
    </row>
    <row r="292" spans="2:23" x14ac:dyDescent="0.2">
      <c r="B292" s="43"/>
      <c r="C292" s="44"/>
      <c r="D292" s="44" t="s">
        <v>95</v>
      </c>
      <c r="E292" s="45"/>
      <c r="F292" s="45"/>
      <c r="G292" s="45" t="s">
        <v>58</v>
      </c>
      <c r="H292" s="45" t="s">
        <v>58</v>
      </c>
      <c r="I292" s="44"/>
      <c r="J292" s="44" t="s">
        <v>58</v>
      </c>
      <c r="K292" s="44"/>
      <c r="L292" s="44" t="s">
        <v>76</v>
      </c>
      <c r="M292" s="44"/>
      <c r="N292" s="48"/>
      <c r="O292" s="65">
        <v>1.86</v>
      </c>
      <c r="P292" s="48" t="s">
        <v>78</v>
      </c>
      <c r="Q292" s="44"/>
      <c r="R292" s="69"/>
      <c r="S292" s="122"/>
      <c r="T292" s="44" t="s">
        <v>58</v>
      </c>
      <c r="U292" s="44" t="s">
        <v>159</v>
      </c>
      <c r="V292" s="44" t="s">
        <v>91</v>
      </c>
      <c r="W292" s="49"/>
    </row>
    <row r="293" spans="2:23" x14ac:dyDescent="0.2">
      <c r="B293" s="43"/>
      <c r="C293" s="44"/>
      <c r="D293" s="44" t="s">
        <v>97</v>
      </c>
      <c r="E293" s="45"/>
      <c r="F293" s="45"/>
      <c r="G293" s="45" t="s">
        <v>58</v>
      </c>
      <c r="H293" s="45" t="s">
        <v>58</v>
      </c>
      <c r="I293" s="44"/>
      <c r="J293" s="44" t="s">
        <v>58</v>
      </c>
      <c r="K293" s="44"/>
      <c r="L293" s="44" t="s">
        <v>76</v>
      </c>
      <c r="M293" s="44"/>
      <c r="N293" s="48"/>
      <c r="O293" s="65">
        <v>3.8</v>
      </c>
      <c r="P293" s="48" t="s">
        <v>78</v>
      </c>
      <c r="Q293" s="44"/>
      <c r="R293" s="69"/>
      <c r="S293" s="122"/>
      <c r="T293" s="44" t="s">
        <v>58</v>
      </c>
      <c r="U293" s="44" t="s">
        <v>159</v>
      </c>
      <c r="V293" s="44" t="s">
        <v>91</v>
      </c>
      <c r="W293" s="49"/>
    </row>
    <row r="294" spans="2:23" x14ac:dyDescent="0.2">
      <c r="B294" s="43"/>
      <c r="C294" s="44"/>
      <c r="D294" s="44" t="s">
        <v>99</v>
      </c>
      <c r="E294" s="45"/>
      <c r="F294" s="45"/>
      <c r="G294" s="45" t="s">
        <v>58</v>
      </c>
      <c r="H294" s="45" t="s">
        <v>58</v>
      </c>
      <c r="I294" s="44"/>
      <c r="J294" s="44" t="s">
        <v>58</v>
      </c>
      <c r="K294" s="44"/>
      <c r="L294" s="44" t="s">
        <v>76</v>
      </c>
      <c r="M294" s="44"/>
      <c r="N294" s="48"/>
      <c r="O294" s="65">
        <v>10.54</v>
      </c>
      <c r="P294" s="48" t="s">
        <v>78</v>
      </c>
      <c r="Q294" s="44"/>
      <c r="R294" s="69"/>
      <c r="S294" s="122"/>
      <c r="T294" s="44" t="s">
        <v>58</v>
      </c>
      <c r="U294" s="44" t="s">
        <v>159</v>
      </c>
      <c r="V294" s="44" t="s">
        <v>91</v>
      </c>
      <c r="W294" s="49"/>
    </row>
    <row r="295" spans="2:23" ht="13.5" thickBot="1" x14ac:dyDescent="0.25">
      <c r="B295" s="50"/>
      <c r="C295" s="51"/>
      <c r="D295" s="51" t="s">
        <v>100</v>
      </c>
      <c r="E295" s="52"/>
      <c r="F295" s="52"/>
      <c r="G295" s="52" t="s">
        <v>58</v>
      </c>
      <c r="H295" s="52" t="s">
        <v>58</v>
      </c>
      <c r="I295" s="51"/>
      <c r="J295" s="51" t="s">
        <v>58</v>
      </c>
      <c r="K295" s="51"/>
      <c r="L295" s="51" t="s">
        <v>76</v>
      </c>
      <c r="M295" s="51"/>
      <c r="N295" s="54"/>
      <c r="O295" s="72">
        <v>10.54</v>
      </c>
      <c r="P295" s="54" t="s">
        <v>78</v>
      </c>
      <c r="Q295" s="51"/>
      <c r="R295" s="107"/>
      <c r="S295" s="123"/>
      <c r="T295" s="51" t="s">
        <v>58</v>
      </c>
      <c r="U295" s="51" t="s">
        <v>159</v>
      </c>
      <c r="V295" s="51" t="s">
        <v>91</v>
      </c>
      <c r="W295" s="55"/>
    </row>
    <row r="296" spans="2:23" ht="12.75" customHeight="1" x14ac:dyDescent="0.2">
      <c r="B296" s="31" t="s">
        <v>43</v>
      </c>
      <c r="C296" s="74" t="s">
        <v>255</v>
      </c>
      <c r="D296" s="32" t="s">
        <v>44</v>
      </c>
      <c r="E296" s="33">
        <v>43061</v>
      </c>
      <c r="F296" s="33">
        <v>44813</v>
      </c>
      <c r="G296" s="33" t="s">
        <v>246</v>
      </c>
      <c r="H296" s="33">
        <v>47118</v>
      </c>
      <c r="I296" s="32" t="s">
        <v>46</v>
      </c>
      <c r="J296" s="56">
        <v>6000</v>
      </c>
      <c r="K296" s="32" t="s">
        <v>48</v>
      </c>
      <c r="L296" s="32" t="s">
        <v>49</v>
      </c>
      <c r="M296" s="34">
        <f>362.57/365</f>
        <v>0.99334246575342466</v>
      </c>
      <c r="N296" s="35" t="s">
        <v>50</v>
      </c>
      <c r="O296" s="91"/>
      <c r="P296" s="35"/>
      <c r="Q296" s="35" t="s">
        <v>247</v>
      </c>
      <c r="R296" s="124" t="s">
        <v>248</v>
      </c>
      <c r="S296" s="32"/>
      <c r="T296" s="32" t="s">
        <v>53</v>
      </c>
      <c r="U296" s="32" t="s">
        <v>54</v>
      </c>
      <c r="V296" s="32" t="s">
        <v>55</v>
      </c>
      <c r="W296" s="112" t="s">
        <v>249</v>
      </c>
    </row>
    <row r="297" spans="2:23" ht="12.75" customHeight="1" x14ac:dyDescent="0.2">
      <c r="B297" s="20"/>
      <c r="C297" s="15"/>
      <c r="D297" s="15" t="s">
        <v>63</v>
      </c>
      <c r="E297" s="37"/>
      <c r="F297" s="37"/>
      <c r="G297" s="37" t="s">
        <v>58</v>
      </c>
      <c r="H297" s="37"/>
      <c r="I297" s="15"/>
      <c r="J297" s="16">
        <v>1500</v>
      </c>
      <c r="K297" s="15" t="s">
        <v>48</v>
      </c>
      <c r="L297" s="15" t="s">
        <v>49</v>
      </c>
      <c r="M297" s="16">
        <v>0</v>
      </c>
      <c r="N297" s="39" t="s">
        <v>50</v>
      </c>
      <c r="O297" s="92"/>
      <c r="P297" s="39"/>
      <c r="Q297" s="15"/>
      <c r="R297" s="125"/>
      <c r="S297" s="15"/>
      <c r="T297" s="15" t="s">
        <v>58</v>
      </c>
      <c r="U297" s="15" t="s">
        <v>54</v>
      </c>
      <c r="V297" s="15" t="s">
        <v>55</v>
      </c>
      <c r="W297" s="113" t="s">
        <v>58</v>
      </c>
    </row>
    <row r="298" spans="2:23" x14ac:dyDescent="0.2">
      <c r="B298" s="20"/>
      <c r="C298" s="15"/>
      <c r="D298" s="15" t="s">
        <v>60</v>
      </c>
      <c r="E298" s="37"/>
      <c r="F298" s="37"/>
      <c r="G298" s="37" t="s">
        <v>58</v>
      </c>
      <c r="H298" s="37"/>
      <c r="I298" s="15"/>
      <c r="J298" s="16">
        <v>6000</v>
      </c>
      <c r="K298" s="15" t="s">
        <v>48</v>
      </c>
      <c r="L298" s="15" t="s">
        <v>49</v>
      </c>
      <c r="M298" s="16">
        <v>0</v>
      </c>
      <c r="N298" s="39" t="s">
        <v>50</v>
      </c>
      <c r="O298" s="92"/>
      <c r="P298" s="39"/>
      <c r="Q298" s="15"/>
      <c r="R298" s="125"/>
      <c r="S298" s="15"/>
      <c r="T298" s="15" t="s">
        <v>58</v>
      </c>
      <c r="U298" s="15" t="s">
        <v>54</v>
      </c>
      <c r="V298" s="15" t="s">
        <v>55</v>
      </c>
      <c r="W298" s="113" t="s">
        <v>58</v>
      </c>
    </row>
    <row r="299" spans="2:23" x14ac:dyDescent="0.2">
      <c r="B299" s="20"/>
      <c r="C299" s="15"/>
      <c r="D299" s="15" t="s">
        <v>61</v>
      </c>
      <c r="E299" s="37"/>
      <c r="F299" s="37"/>
      <c r="G299" s="37" t="s">
        <v>58</v>
      </c>
      <c r="H299" s="37"/>
      <c r="I299" s="15"/>
      <c r="J299" s="16">
        <v>1500</v>
      </c>
      <c r="K299" s="15" t="s">
        <v>48</v>
      </c>
      <c r="L299" s="15" t="s">
        <v>49</v>
      </c>
      <c r="M299" s="16">
        <v>0</v>
      </c>
      <c r="N299" s="39" t="s">
        <v>50</v>
      </c>
      <c r="O299" s="92"/>
      <c r="P299" s="39"/>
      <c r="Q299" s="15"/>
      <c r="R299" s="125"/>
      <c r="S299" s="15"/>
      <c r="T299" s="15" t="s">
        <v>58</v>
      </c>
      <c r="U299" s="15" t="s">
        <v>54</v>
      </c>
      <c r="V299" s="15" t="s">
        <v>55</v>
      </c>
      <c r="W299" s="113" t="s">
        <v>58</v>
      </c>
    </row>
    <row r="300" spans="2:23" x14ac:dyDescent="0.2">
      <c r="B300" s="20"/>
      <c r="C300" s="15"/>
      <c r="D300" s="15" t="s">
        <v>71</v>
      </c>
      <c r="E300" s="37"/>
      <c r="F300" s="37"/>
      <c r="G300" s="37" t="s">
        <v>58</v>
      </c>
      <c r="H300" s="37"/>
      <c r="I300" s="15"/>
      <c r="J300" s="16">
        <v>360000</v>
      </c>
      <c r="K300" s="15" t="s">
        <v>73</v>
      </c>
      <c r="L300" s="15" t="s">
        <v>49</v>
      </c>
      <c r="M300" s="16">
        <v>0</v>
      </c>
      <c r="N300" s="39" t="s">
        <v>50</v>
      </c>
      <c r="O300" s="92"/>
      <c r="P300" s="39"/>
      <c r="Q300" s="15"/>
      <c r="R300" s="125"/>
      <c r="S300" s="63"/>
      <c r="T300" s="15" t="s">
        <v>58</v>
      </c>
      <c r="U300" s="15" t="s">
        <v>54</v>
      </c>
      <c r="V300" s="15" t="s">
        <v>55</v>
      </c>
      <c r="W300" s="113" t="s">
        <v>58</v>
      </c>
    </row>
    <row r="301" spans="2:23" ht="13.5" customHeight="1" x14ac:dyDescent="0.2">
      <c r="B301" s="20"/>
      <c r="C301" s="15"/>
      <c r="D301" s="15" t="s">
        <v>110</v>
      </c>
      <c r="E301" s="37"/>
      <c r="F301" s="37"/>
      <c r="G301" s="37" t="s">
        <v>58</v>
      </c>
      <c r="H301" s="37"/>
      <c r="I301" s="15"/>
      <c r="J301" s="16">
        <v>3000</v>
      </c>
      <c r="K301" s="15" t="s">
        <v>48</v>
      </c>
      <c r="L301" s="15" t="s">
        <v>49</v>
      </c>
      <c r="M301" s="17">
        <f>26.37/365</f>
        <v>7.2246575342465758E-2</v>
      </c>
      <c r="N301" s="39" t="s">
        <v>50</v>
      </c>
      <c r="O301" s="92"/>
      <c r="P301" s="39"/>
      <c r="Q301" s="15" t="s">
        <v>250</v>
      </c>
      <c r="R301" s="125"/>
      <c r="S301" s="63"/>
      <c r="T301" s="15" t="s">
        <v>58</v>
      </c>
      <c r="U301" s="15" t="s">
        <v>54</v>
      </c>
      <c r="V301" s="15" t="s">
        <v>55</v>
      </c>
      <c r="W301" s="113" t="s">
        <v>58</v>
      </c>
    </row>
    <row r="302" spans="2:23" ht="25.5" customHeight="1" x14ac:dyDescent="0.2">
      <c r="B302" s="43"/>
      <c r="C302" s="44"/>
      <c r="D302" s="44" t="s">
        <v>74</v>
      </c>
      <c r="E302" s="45"/>
      <c r="F302" s="45"/>
      <c r="G302" s="45" t="s">
        <v>246</v>
      </c>
      <c r="H302" s="45"/>
      <c r="I302" s="44"/>
      <c r="J302" s="47" t="s">
        <v>75</v>
      </c>
      <c r="K302" s="44"/>
      <c r="L302" s="44" t="s">
        <v>76</v>
      </c>
      <c r="M302" s="44"/>
      <c r="N302" s="48"/>
      <c r="O302" s="65">
        <v>8.3299999999999999E-2</v>
      </c>
      <c r="P302" s="48" t="s">
        <v>78</v>
      </c>
      <c r="Q302" s="44"/>
      <c r="R302" s="110"/>
      <c r="S302" s="121" t="s">
        <v>248</v>
      </c>
      <c r="T302" s="44" t="s">
        <v>58</v>
      </c>
      <c r="U302" s="44" t="s">
        <v>54</v>
      </c>
      <c r="V302" s="44" t="s">
        <v>79</v>
      </c>
      <c r="W302" s="71" t="s">
        <v>251</v>
      </c>
    </row>
    <row r="303" spans="2:23" ht="15" customHeight="1" x14ac:dyDescent="0.2">
      <c r="B303" s="43"/>
      <c r="C303" s="44"/>
      <c r="D303" s="44" t="s">
        <v>81</v>
      </c>
      <c r="E303" s="45"/>
      <c r="F303" s="45"/>
      <c r="G303" s="45" t="s">
        <v>58</v>
      </c>
      <c r="H303" s="45"/>
      <c r="I303" s="44"/>
      <c r="J303" s="47" t="s">
        <v>58</v>
      </c>
      <c r="K303" s="44"/>
      <c r="L303" s="44" t="s">
        <v>76</v>
      </c>
      <c r="M303" s="44"/>
      <c r="N303" s="48"/>
      <c r="O303" s="65">
        <v>8.3299999999999999E-2</v>
      </c>
      <c r="P303" s="48" t="s">
        <v>78</v>
      </c>
      <c r="Q303" s="44"/>
      <c r="R303" s="69"/>
      <c r="S303" s="122"/>
      <c r="T303" s="44" t="s">
        <v>58</v>
      </c>
      <c r="U303" s="44" t="s">
        <v>54</v>
      </c>
      <c r="V303" s="44" t="s">
        <v>79</v>
      </c>
      <c r="W303" s="49" t="s">
        <v>58</v>
      </c>
    </row>
    <row r="304" spans="2:23" ht="15" customHeight="1" x14ac:dyDescent="0.2">
      <c r="B304" s="43"/>
      <c r="C304" s="44"/>
      <c r="D304" s="44" t="s">
        <v>82</v>
      </c>
      <c r="E304" s="45"/>
      <c r="F304" s="45"/>
      <c r="G304" s="45" t="s">
        <v>58</v>
      </c>
      <c r="H304" s="45"/>
      <c r="I304" s="44"/>
      <c r="J304" s="47" t="s">
        <v>58</v>
      </c>
      <c r="K304" s="44"/>
      <c r="L304" s="44" t="s">
        <v>76</v>
      </c>
      <c r="M304" s="44"/>
      <c r="N304" s="48"/>
      <c r="O304" s="65">
        <v>4.1700000000000001E-2</v>
      </c>
      <c r="P304" s="48" t="s">
        <v>78</v>
      </c>
      <c r="Q304" s="44"/>
      <c r="R304" s="69"/>
      <c r="S304" s="122"/>
      <c r="T304" s="44" t="s">
        <v>58</v>
      </c>
      <c r="U304" s="44" t="s">
        <v>54</v>
      </c>
      <c r="V304" s="44" t="s">
        <v>79</v>
      </c>
      <c r="W304" s="49" t="s">
        <v>58</v>
      </c>
    </row>
    <row r="305" spans="2:23" ht="15" customHeight="1" x14ac:dyDescent="0.2">
      <c r="B305" s="43"/>
      <c r="C305" s="44"/>
      <c r="D305" s="44" t="s">
        <v>84</v>
      </c>
      <c r="E305" s="45"/>
      <c r="F305" s="45"/>
      <c r="G305" s="45" t="s">
        <v>58</v>
      </c>
      <c r="H305" s="45"/>
      <c r="I305" s="44"/>
      <c r="J305" s="47" t="s">
        <v>58</v>
      </c>
      <c r="K305" s="44"/>
      <c r="L305" s="44" t="s">
        <v>76</v>
      </c>
      <c r="M305" s="44"/>
      <c r="N305" s="48"/>
      <c r="O305" s="65">
        <v>8.3299999999999999E-2</v>
      </c>
      <c r="P305" s="48" t="s">
        <v>78</v>
      </c>
      <c r="Q305" s="44"/>
      <c r="R305" s="69"/>
      <c r="S305" s="122"/>
      <c r="T305" s="44" t="s">
        <v>58</v>
      </c>
      <c r="U305" s="44" t="s">
        <v>54</v>
      </c>
      <c r="V305" s="44" t="s">
        <v>79</v>
      </c>
      <c r="W305" s="49" t="s">
        <v>58</v>
      </c>
    </row>
    <row r="306" spans="2:23" ht="39" customHeight="1" x14ac:dyDescent="0.2">
      <c r="B306" s="43"/>
      <c r="C306" s="44"/>
      <c r="D306" s="44" t="s">
        <v>88</v>
      </c>
      <c r="E306" s="45"/>
      <c r="F306" s="45"/>
      <c r="G306" s="45">
        <v>45017</v>
      </c>
      <c r="H306" s="45"/>
      <c r="I306" s="44"/>
      <c r="J306" s="47" t="s">
        <v>58</v>
      </c>
      <c r="K306" s="44"/>
      <c r="L306" s="44" t="s">
        <v>76</v>
      </c>
      <c r="M306" s="44"/>
      <c r="N306" s="48"/>
      <c r="O306" s="111" t="s">
        <v>252</v>
      </c>
      <c r="P306" s="48" t="s">
        <v>78</v>
      </c>
      <c r="Q306" s="44"/>
      <c r="R306" s="69"/>
      <c r="S306" s="122"/>
      <c r="T306" s="44" t="s">
        <v>58</v>
      </c>
      <c r="U306" s="44" t="s">
        <v>54</v>
      </c>
      <c r="V306" s="44" t="s">
        <v>91</v>
      </c>
      <c r="W306" s="71" t="s">
        <v>253</v>
      </c>
    </row>
    <row r="307" spans="2:23" ht="15" customHeight="1" x14ac:dyDescent="0.2">
      <c r="B307" s="43"/>
      <c r="C307" s="44"/>
      <c r="D307" s="44" t="s">
        <v>93</v>
      </c>
      <c r="E307" s="45"/>
      <c r="F307" s="45"/>
      <c r="G307" s="45" t="s">
        <v>246</v>
      </c>
      <c r="H307" s="45"/>
      <c r="I307" s="44"/>
      <c r="J307" s="47" t="s">
        <v>58</v>
      </c>
      <c r="K307" s="44"/>
      <c r="L307" s="44" t="s">
        <v>76</v>
      </c>
      <c r="M307" s="44"/>
      <c r="N307" s="48"/>
      <c r="O307" s="111">
        <v>0.95</v>
      </c>
      <c r="P307" s="48" t="s">
        <v>78</v>
      </c>
      <c r="Q307" s="44"/>
      <c r="R307" s="69"/>
      <c r="S307" s="122"/>
      <c r="T307" s="44" t="s">
        <v>58</v>
      </c>
      <c r="U307" s="44" t="s">
        <v>54</v>
      </c>
      <c r="V307" s="44" t="s">
        <v>91</v>
      </c>
      <c r="W307" s="71" t="s">
        <v>254</v>
      </c>
    </row>
    <row r="308" spans="2:23" ht="15" customHeight="1" x14ac:dyDescent="0.2">
      <c r="B308" s="43"/>
      <c r="C308" s="44"/>
      <c r="D308" s="44" t="s">
        <v>95</v>
      </c>
      <c r="E308" s="45"/>
      <c r="F308" s="45"/>
      <c r="G308" s="45" t="s">
        <v>58</v>
      </c>
      <c r="H308" s="45"/>
      <c r="I308" s="44"/>
      <c r="J308" s="47" t="s">
        <v>58</v>
      </c>
      <c r="K308" s="44"/>
      <c r="L308" s="44" t="s">
        <v>76</v>
      </c>
      <c r="M308" s="44"/>
      <c r="N308" s="48"/>
      <c r="O308" s="111">
        <v>1.66</v>
      </c>
      <c r="P308" s="48" t="s">
        <v>78</v>
      </c>
      <c r="Q308" s="44"/>
      <c r="R308" s="69"/>
      <c r="S308" s="122"/>
      <c r="T308" s="44" t="s">
        <v>58</v>
      </c>
      <c r="U308" s="44" t="s">
        <v>54</v>
      </c>
      <c r="V308" s="44" t="s">
        <v>91</v>
      </c>
      <c r="W308" s="49" t="s">
        <v>58</v>
      </c>
    </row>
    <row r="309" spans="2:23" ht="15" customHeight="1" x14ac:dyDescent="0.2">
      <c r="B309" s="43"/>
      <c r="C309" s="44"/>
      <c r="D309" s="44" t="s">
        <v>97</v>
      </c>
      <c r="E309" s="45"/>
      <c r="F309" s="45"/>
      <c r="G309" s="45" t="s">
        <v>58</v>
      </c>
      <c r="H309" s="45"/>
      <c r="I309" s="44"/>
      <c r="J309" s="47" t="s">
        <v>58</v>
      </c>
      <c r="K309" s="44"/>
      <c r="L309" s="44" t="s">
        <v>76</v>
      </c>
      <c r="M309" s="44"/>
      <c r="N309" s="48"/>
      <c r="O309" s="111">
        <v>3.8</v>
      </c>
      <c r="P309" s="48" t="s">
        <v>78</v>
      </c>
      <c r="Q309" s="44"/>
      <c r="R309" s="69"/>
      <c r="S309" s="122"/>
      <c r="T309" s="44" t="s">
        <v>58</v>
      </c>
      <c r="U309" s="44" t="s">
        <v>54</v>
      </c>
      <c r="V309" s="44" t="s">
        <v>91</v>
      </c>
      <c r="W309" s="49" t="s">
        <v>58</v>
      </c>
    </row>
    <row r="310" spans="2:23" ht="15" customHeight="1" x14ac:dyDescent="0.2">
      <c r="B310" s="43"/>
      <c r="C310" s="44"/>
      <c r="D310" s="44" t="s">
        <v>99</v>
      </c>
      <c r="E310" s="45"/>
      <c r="F310" s="45"/>
      <c r="G310" s="45" t="s">
        <v>58</v>
      </c>
      <c r="H310" s="45"/>
      <c r="I310" s="44"/>
      <c r="J310" s="47" t="s">
        <v>58</v>
      </c>
      <c r="K310" s="44"/>
      <c r="L310" s="44" t="s">
        <v>76</v>
      </c>
      <c r="M310" s="44"/>
      <c r="N310" s="48"/>
      <c r="O310" s="111">
        <v>10.55</v>
      </c>
      <c r="P310" s="48" t="s">
        <v>78</v>
      </c>
      <c r="Q310" s="44"/>
      <c r="R310" s="69"/>
      <c r="S310" s="122"/>
      <c r="T310" s="44" t="s">
        <v>58</v>
      </c>
      <c r="U310" s="44" t="s">
        <v>54</v>
      </c>
      <c r="V310" s="44" t="s">
        <v>91</v>
      </c>
      <c r="W310" s="49" t="s">
        <v>58</v>
      </c>
    </row>
    <row r="311" spans="2:23" ht="15.75" customHeight="1" thickBot="1" x14ac:dyDescent="0.25">
      <c r="B311" s="50"/>
      <c r="C311" s="51"/>
      <c r="D311" s="51" t="s">
        <v>100</v>
      </c>
      <c r="E311" s="52"/>
      <c r="F311" s="52"/>
      <c r="G311" s="52" t="s">
        <v>58</v>
      </c>
      <c r="H311" s="52"/>
      <c r="I311" s="51"/>
      <c r="J311" s="53" t="s">
        <v>58</v>
      </c>
      <c r="K311" s="51"/>
      <c r="L311" s="51" t="s">
        <v>76</v>
      </c>
      <c r="M311" s="51"/>
      <c r="N311" s="54"/>
      <c r="O311" s="114">
        <v>10.55</v>
      </c>
      <c r="P311" s="54" t="s">
        <v>78</v>
      </c>
      <c r="Q311" s="51"/>
      <c r="R311" s="73"/>
      <c r="S311" s="123"/>
      <c r="T311" s="51" t="s">
        <v>58</v>
      </c>
      <c r="U311" s="51" t="s">
        <v>54</v>
      </c>
      <c r="V311" s="51" t="s">
        <v>91</v>
      </c>
      <c r="W311" s="55" t="s">
        <v>58</v>
      </c>
    </row>
    <row r="312" spans="2:23" x14ac:dyDescent="0.2">
      <c r="B312" s="31" t="s">
        <v>43</v>
      </c>
      <c r="C312" s="74" t="s">
        <v>263</v>
      </c>
      <c r="D312" s="32" t="s">
        <v>44</v>
      </c>
      <c r="E312" s="33">
        <v>44620</v>
      </c>
      <c r="F312" s="33" t="s">
        <v>157</v>
      </c>
      <c r="G312" s="33" t="s">
        <v>256</v>
      </c>
      <c r="H312" s="33">
        <v>46387</v>
      </c>
      <c r="I312" s="32" t="s">
        <v>46</v>
      </c>
      <c r="J312" s="56">
        <v>8000</v>
      </c>
      <c r="K312" s="32" t="s">
        <v>48</v>
      </c>
      <c r="L312" s="32" t="s">
        <v>49</v>
      </c>
      <c r="M312" s="34">
        <f>360.54/365</f>
        <v>0.98778082191780825</v>
      </c>
      <c r="N312" s="35" t="s">
        <v>50</v>
      </c>
      <c r="O312" s="35"/>
      <c r="P312" s="35"/>
      <c r="Q312" s="32" t="s">
        <v>257</v>
      </c>
      <c r="R312" s="124" t="s">
        <v>258</v>
      </c>
      <c r="S312" s="32"/>
      <c r="T312" s="32" t="s">
        <v>53</v>
      </c>
      <c r="U312" s="32" t="s">
        <v>54</v>
      </c>
      <c r="V312" s="32" t="s">
        <v>55</v>
      </c>
      <c r="W312" s="36" t="s">
        <v>259</v>
      </c>
    </row>
    <row r="313" spans="2:23" x14ac:dyDescent="0.2">
      <c r="B313" s="20"/>
      <c r="C313" s="15"/>
      <c r="D313" s="38" t="s">
        <v>60</v>
      </c>
      <c r="E313" s="37"/>
      <c r="F313" s="37"/>
      <c r="G313" s="37" t="s">
        <v>58</v>
      </c>
      <c r="H313" s="37" t="s">
        <v>58</v>
      </c>
      <c r="I313" s="15"/>
      <c r="J313" s="93">
        <v>8000</v>
      </c>
      <c r="K313" s="38" t="s">
        <v>48</v>
      </c>
      <c r="L313" s="38" t="s">
        <v>49</v>
      </c>
      <c r="M313" s="93">
        <v>0</v>
      </c>
      <c r="N313" s="79" t="s">
        <v>50</v>
      </c>
      <c r="O313" s="79"/>
      <c r="P313" s="79"/>
      <c r="Q313" s="38"/>
      <c r="R313" s="125"/>
      <c r="S313" s="15"/>
      <c r="T313" s="15" t="s">
        <v>58</v>
      </c>
      <c r="U313" s="15" t="s">
        <v>54</v>
      </c>
      <c r="V313" s="38" t="s">
        <v>55</v>
      </c>
      <c r="W313" s="40" t="s">
        <v>58</v>
      </c>
    </row>
    <row r="314" spans="2:23" x14ac:dyDescent="0.2">
      <c r="B314" s="20"/>
      <c r="C314" s="15"/>
      <c r="D314" s="15" t="s">
        <v>61</v>
      </c>
      <c r="E314" s="37"/>
      <c r="F314" s="37"/>
      <c r="G314" s="37" t="s">
        <v>58</v>
      </c>
      <c r="H314" s="37" t="s">
        <v>58</v>
      </c>
      <c r="I314" s="15"/>
      <c r="J314" s="16">
        <v>2000</v>
      </c>
      <c r="K314" s="15" t="s">
        <v>48</v>
      </c>
      <c r="L314" s="15" t="s">
        <v>49</v>
      </c>
      <c r="M314" s="16">
        <v>0</v>
      </c>
      <c r="N314" s="39" t="s">
        <v>50</v>
      </c>
      <c r="O314" s="39"/>
      <c r="P314" s="39"/>
      <c r="Q314" s="15"/>
      <c r="R314" s="125"/>
      <c r="S314" s="15"/>
      <c r="T314" s="15" t="s">
        <v>58</v>
      </c>
      <c r="U314" s="15" t="s">
        <v>54</v>
      </c>
      <c r="V314" s="15" t="s">
        <v>55</v>
      </c>
      <c r="W314" s="40" t="s">
        <v>58</v>
      </c>
    </row>
    <row r="315" spans="2:23" x14ac:dyDescent="0.2">
      <c r="B315" s="20"/>
      <c r="C315" s="15"/>
      <c r="D315" s="15" t="s">
        <v>63</v>
      </c>
      <c r="E315" s="37"/>
      <c r="F315" s="37"/>
      <c r="G315" s="37" t="s">
        <v>58</v>
      </c>
      <c r="H315" s="37" t="s">
        <v>58</v>
      </c>
      <c r="I315" s="15"/>
      <c r="J315" s="16">
        <v>2000</v>
      </c>
      <c r="K315" s="15" t="s">
        <v>48</v>
      </c>
      <c r="L315" s="15" t="s">
        <v>49</v>
      </c>
      <c r="M315" s="16">
        <v>0</v>
      </c>
      <c r="N315" s="39" t="s">
        <v>50</v>
      </c>
      <c r="O315" s="39"/>
      <c r="P315" s="39"/>
      <c r="Q315" s="15"/>
      <c r="R315" s="125"/>
      <c r="S315" s="15"/>
      <c r="T315" s="15" t="s">
        <v>58</v>
      </c>
      <c r="U315" s="15" t="s">
        <v>54</v>
      </c>
      <c r="V315" s="15" t="s">
        <v>55</v>
      </c>
      <c r="W315" s="40" t="s">
        <v>58</v>
      </c>
    </row>
    <row r="316" spans="2:23" x14ac:dyDescent="0.2">
      <c r="B316" s="20"/>
      <c r="C316" s="15"/>
      <c r="D316" s="15" t="s">
        <v>71</v>
      </c>
      <c r="E316" s="37"/>
      <c r="F316" s="37"/>
      <c r="G316" s="37" t="s">
        <v>58</v>
      </c>
      <c r="H316" s="37">
        <v>45291</v>
      </c>
      <c r="I316" s="15"/>
      <c r="J316" s="16">
        <v>370000</v>
      </c>
      <c r="K316" s="15" t="s">
        <v>73</v>
      </c>
      <c r="L316" s="15" t="s">
        <v>49</v>
      </c>
      <c r="M316" s="16">
        <v>0</v>
      </c>
      <c r="N316" s="39" t="s">
        <v>50</v>
      </c>
      <c r="O316" s="39"/>
      <c r="P316" s="39"/>
      <c r="Q316" s="15"/>
      <c r="R316" s="125"/>
      <c r="S316" s="63"/>
      <c r="T316" s="15" t="s">
        <v>58</v>
      </c>
      <c r="U316" s="15" t="s">
        <v>54</v>
      </c>
      <c r="V316" s="15" t="s">
        <v>55</v>
      </c>
      <c r="W316" s="40" t="s">
        <v>58</v>
      </c>
    </row>
    <row r="317" spans="2:23" x14ac:dyDescent="0.2">
      <c r="B317" s="20"/>
      <c r="C317" s="15"/>
      <c r="D317" s="15" t="s">
        <v>71</v>
      </c>
      <c r="E317" s="37"/>
      <c r="F317" s="37"/>
      <c r="G317" s="85">
        <v>45292</v>
      </c>
      <c r="H317" s="37">
        <v>46387</v>
      </c>
      <c r="I317" s="15"/>
      <c r="J317" s="16">
        <v>320000</v>
      </c>
      <c r="K317" s="15" t="s">
        <v>73</v>
      </c>
      <c r="L317" s="15" t="s">
        <v>49</v>
      </c>
      <c r="M317" s="16">
        <v>0</v>
      </c>
      <c r="N317" s="39" t="s">
        <v>50</v>
      </c>
      <c r="O317" s="39"/>
      <c r="P317" s="39"/>
      <c r="Q317" s="15"/>
      <c r="R317" s="125"/>
      <c r="S317" s="63"/>
      <c r="T317" s="15" t="s">
        <v>58</v>
      </c>
      <c r="U317" s="15" t="s">
        <v>54</v>
      </c>
      <c r="V317" s="15" t="s">
        <v>55</v>
      </c>
      <c r="W317" s="40"/>
    </row>
    <row r="318" spans="2:23" x14ac:dyDescent="0.2">
      <c r="B318" s="20"/>
      <c r="C318" s="15"/>
      <c r="D318" s="15" t="s">
        <v>57</v>
      </c>
      <c r="E318" s="37"/>
      <c r="F318" s="37"/>
      <c r="G318" s="37">
        <v>44621</v>
      </c>
      <c r="H318" s="37" t="s">
        <v>58</v>
      </c>
      <c r="I318" s="15"/>
      <c r="J318" s="16">
        <v>0</v>
      </c>
      <c r="K318" s="15" t="s">
        <v>48</v>
      </c>
      <c r="L318" s="15" t="s">
        <v>49</v>
      </c>
      <c r="M318" s="17">
        <f>27.35/365</f>
        <v>7.4931506849315072E-2</v>
      </c>
      <c r="N318" s="39" t="s">
        <v>50</v>
      </c>
      <c r="O318" s="39"/>
      <c r="P318" s="39"/>
      <c r="Q318" s="15" t="s">
        <v>260</v>
      </c>
      <c r="R318" s="126"/>
      <c r="S318" s="63"/>
      <c r="T318" s="15" t="s">
        <v>58</v>
      </c>
      <c r="U318" s="15" t="s">
        <v>54</v>
      </c>
      <c r="V318" s="15" t="s">
        <v>55</v>
      </c>
      <c r="W318" s="40"/>
    </row>
    <row r="319" spans="2:23" x14ac:dyDescent="0.2">
      <c r="B319" s="43"/>
      <c r="C319" s="44"/>
      <c r="D319" s="44" t="s">
        <v>74</v>
      </c>
      <c r="E319" s="45"/>
      <c r="F319" s="45"/>
      <c r="G319" s="45" t="s">
        <v>58</v>
      </c>
      <c r="H319" s="45" t="s">
        <v>58</v>
      </c>
      <c r="I319" s="44"/>
      <c r="J319" s="47" t="s">
        <v>75</v>
      </c>
      <c r="K319" s="44"/>
      <c r="L319" s="44" t="s">
        <v>76</v>
      </c>
      <c r="M319" s="44"/>
      <c r="N319" s="48"/>
      <c r="O319" s="65">
        <v>9.6699999999999994E-2</v>
      </c>
      <c r="P319" s="48" t="s">
        <v>78</v>
      </c>
      <c r="Q319" s="44"/>
      <c r="R319" s="69"/>
      <c r="S319" s="121" t="s">
        <v>258</v>
      </c>
      <c r="T319" s="44" t="s">
        <v>58</v>
      </c>
      <c r="U319" s="44" t="s">
        <v>54</v>
      </c>
      <c r="V319" s="44" t="s">
        <v>79</v>
      </c>
      <c r="W319" s="49" t="s">
        <v>80</v>
      </c>
    </row>
    <row r="320" spans="2:23" x14ac:dyDescent="0.2">
      <c r="B320" s="43"/>
      <c r="C320" s="44"/>
      <c r="D320" s="44" t="s">
        <v>81</v>
      </c>
      <c r="E320" s="45"/>
      <c r="F320" s="45"/>
      <c r="G320" s="45" t="s">
        <v>58</v>
      </c>
      <c r="H320" s="45" t="s">
        <v>58</v>
      </c>
      <c r="I320" s="44"/>
      <c r="J320" s="47" t="s">
        <v>58</v>
      </c>
      <c r="K320" s="44"/>
      <c r="L320" s="44" t="s">
        <v>76</v>
      </c>
      <c r="M320" s="44"/>
      <c r="N320" s="48"/>
      <c r="O320" s="65">
        <v>9.6699999999999994E-2</v>
      </c>
      <c r="P320" s="48" t="s">
        <v>78</v>
      </c>
      <c r="Q320" s="44"/>
      <c r="R320" s="69"/>
      <c r="S320" s="122"/>
      <c r="T320" s="44" t="s">
        <v>58</v>
      </c>
      <c r="U320" s="44" t="s">
        <v>54</v>
      </c>
      <c r="V320" s="44" t="s">
        <v>79</v>
      </c>
      <c r="W320" s="49" t="s">
        <v>58</v>
      </c>
    </row>
    <row r="321" spans="2:23" x14ac:dyDescent="0.2">
      <c r="B321" s="43"/>
      <c r="C321" s="44"/>
      <c r="D321" s="44" t="s">
        <v>82</v>
      </c>
      <c r="E321" s="45"/>
      <c r="F321" s="45"/>
      <c r="G321" s="45" t="s">
        <v>58</v>
      </c>
      <c r="H321" s="45" t="s">
        <v>58</v>
      </c>
      <c r="I321" s="44"/>
      <c r="J321" s="47" t="s">
        <v>58</v>
      </c>
      <c r="K321" s="44"/>
      <c r="L321" s="44" t="s">
        <v>76</v>
      </c>
      <c r="M321" s="44"/>
      <c r="N321" s="48"/>
      <c r="O321" s="65">
        <v>4.8399999999999999E-2</v>
      </c>
      <c r="P321" s="48" t="s">
        <v>78</v>
      </c>
      <c r="Q321" s="44"/>
      <c r="R321" s="69"/>
      <c r="S321" s="122"/>
      <c r="T321" s="44" t="s">
        <v>58</v>
      </c>
      <c r="U321" s="44" t="s">
        <v>54</v>
      </c>
      <c r="V321" s="44" t="s">
        <v>79</v>
      </c>
      <c r="W321" s="49" t="s">
        <v>58</v>
      </c>
    </row>
    <row r="322" spans="2:23" x14ac:dyDescent="0.2">
      <c r="B322" s="43"/>
      <c r="C322" s="44"/>
      <c r="D322" s="44" t="s">
        <v>84</v>
      </c>
      <c r="E322" s="45"/>
      <c r="F322" s="45"/>
      <c r="G322" s="45" t="s">
        <v>58</v>
      </c>
      <c r="H322" s="45" t="s">
        <v>58</v>
      </c>
      <c r="I322" s="44"/>
      <c r="J322" s="47" t="s">
        <v>58</v>
      </c>
      <c r="K322" s="44"/>
      <c r="L322" s="44" t="s">
        <v>76</v>
      </c>
      <c r="M322" s="44"/>
      <c r="N322" s="48"/>
      <c r="O322" s="65">
        <v>9.6699999999999994E-2</v>
      </c>
      <c r="P322" s="48" t="s">
        <v>78</v>
      </c>
      <c r="Q322" s="44"/>
      <c r="R322" s="69"/>
      <c r="S322" s="122"/>
      <c r="T322" s="44" t="s">
        <v>58</v>
      </c>
      <c r="U322" s="44" t="s">
        <v>54</v>
      </c>
      <c r="V322" s="44" t="s">
        <v>79</v>
      </c>
      <c r="W322" s="49" t="s">
        <v>58</v>
      </c>
    </row>
    <row r="323" spans="2:23" ht="53.25" customHeight="1" x14ac:dyDescent="0.2">
      <c r="B323" s="43"/>
      <c r="C323" s="44"/>
      <c r="D323" s="44" t="s">
        <v>88</v>
      </c>
      <c r="E323" s="45"/>
      <c r="F323" s="45"/>
      <c r="G323" s="45" t="s">
        <v>58</v>
      </c>
      <c r="H323" s="45" t="s">
        <v>58</v>
      </c>
      <c r="I323" s="44"/>
      <c r="J323" s="47" t="s">
        <v>58</v>
      </c>
      <c r="K323" s="44"/>
      <c r="L323" s="44" t="s">
        <v>76</v>
      </c>
      <c r="M323" s="44"/>
      <c r="N323" s="48"/>
      <c r="O323" s="65" t="s">
        <v>261</v>
      </c>
      <c r="P323" s="48" t="s">
        <v>78</v>
      </c>
      <c r="Q323" s="44"/>
      <c r="R323" s="69"/>
      <c r="S323" s="122"/>
      <c r="T323" s="44" t="s">
        <v>58</v>
      </c>
      <c r="U323" s="44" t="s">
        <v>54</v>
      </c>
      <c r="V323" s="44" t="s">
        <v>91</v>
      </c>
      <c r="W323" s="71" t="s">
        <v>262</v>
      </c>
    </row>
    <row r="324" spans="2:23" x14ac:dyDescent="0.2">
      <c r="B324" s="43"/>
      <c r="C324" s="44"/>
      <c r="D324" s="44" t="s">
        <v>93</v>
      </c>
      <c r="E324" s="45"/>
      <c r="F324" s="45"/>
      <c r="G324" s="45" t="s">
        <v>58</v>
      </c>
      <c r="H324" s="45" t="s">
        <v>58</v>
      </c>
      <c r="I324" s="44"/>
      <c r="J324" s="44" t="s">
        <v>58</v>
      </c>
      <c r="K324" s="44"/>
      <c r="L324" s="44" t="s">
        <v>76</v>
      </c>
      <c r="M324" s="44"/>
      <c r="N324" s="48"/>
      <c r="O324" s="65">
        <v>0.97860000000000003</v>
      </c>
      <c r="P324" s="48" t="s">
        <v>78</v>
      </c>
      <c r="Q324" s="44"/>
      <c r="R324" s="69"/>
      <c r="S324" s="122"/>
      <c r="T324" s="44" t="s">
        <v>58</v>
      </c>
      <c r="U324" s="44" t="s">
        <v>54</v>
      </c>
      <c r="V324" s="44" t="s">
        <v>91</v>
      </c>
      <c r="W324" s="49"/>
    </row>
    <row r="325" spans="2:23" x14ac:dyDescent="0.2">
      <c r="B325" s="43"/>
      <c r="C325" s="44"/>
      <c r="D325" s="44" t="s">
        <v>95</v>
      </c>
      <c r="E325" s="45"/>
      <c r="F325" s="45"/>
      <c r="G325" s="45" t="s">
        <v>58</v>
      </c>
      <c r="H325" s="45" t="s">
        <v>58</v>
      </c>
      <c r="I325" s="44"/>
      <c r="J325" s="44" t="s">
        <v>58</v>
      </c>
      <c r="K325" s="44"/>
      <c r="L325" s="44" t="s">
        <v>76</v>
      </c>
      <c r="M325" s="44"/>
      <c r="N325" s="48"/>
      <c r="O325" s="65">
        <f>O324*2</f>
        <v>1.9572000000000001</v>
      </c>
      <c r="P325" s="48" t="s">
        <v>78</v>
      </c>
      <c r="Q325" s="44"/>
      <c r="R325" s="69"/>
      <c r="S325" s="122"/>
      <c r="T325" s="44" t="s">
        <v>58</v>
      </c>
      <c r="U325" s="44" t="s">
        <v>54</v>
      </c>
      <c r="V325" s="44" t="s">
        <v>91</v>
      </c>
      <c r="W325" s="49"/>
    </row>
    <row r="326" spans="2:23" x14ac:dyDescent="0.2">
      <c r="B326" s="43"/>
      <c r="C326" s="44"/>
      <c r="D326" s="44" t="s">
        <v>97</v>
      </c>
      <c r="E326" s="45"/>
      <c r="F326" s="45"/>
      <c r="G326" s="45" t="s">
        <v>58</v>
      </c>
      <c r="H326" s="45" t="s">
        <v>58</v>
      </c>
      <c r="I326" s="44"/>
      <c r="J326" s="44" t="s">
        <v>58</v>
      </c>
      <c r="K326" s="44"/>
      <c r="L326" s="44" t="s">
        <v>76</v>
      </c>
      <c r="M326" s="44"/>
      <c r="N326" s="48"/>
      <c r="O326" s="65">
        <v>3.9350999999999998</v>
      </c>
      <c r="P326" s="48" t="s">
        <v>78</v>
      </c>
      <c r="Q326" s="44"/>
      <c r="R326" s="69"/>
      <c r="S326" s="122"/>
      <c r="T326" s="44" t="s">
        <v>58</v>
      </c>
      <c r="U326" s="44" t="s">
        <v>54</v>
      </c>
      <c r="V326" s="44" t="s">
        <v>91</v>
      </c>
      <c r="W326" s="49"/>
    </row>
    <row r="327" spans="2:23" x14ac:dyDescent="0.2">
      <c r="B327" s="43"/>
      <c r="C327" s="44"/>
      <c r="D327" s="44" t="s">
        <v>99</v>
      </c>
      <c r="E327" s="45"/>
      <c r="F327" s="45"/>
      <c r="G327" s="45" t="s">
        <v>58</v>
      </c>
      <c r="H327" s="45" t="s">
        <v>58</v>
      </c>
      <c r="I327" s="44"/>
      <c r="J327" s="44" t="s">
        <v>58</v>
      </c>
      <c r="K327" s="44"/>
      <c r="L327" s="44" t="s">
        <v>76</v>
      </c>
      <c r="M327" s="44"/>
      <c r="N327" s="48"/>
      <c r="O327" s="65">
        <v>10.929600000000001</v>
      </c>
      <c r="P327" s="48" t="s">
        <v>78</v>
      </c>
      <c r="Q327" s="44"/>
      <c r="R327" s="69"/>
      <c r="S327" s="122"/>
      <c r="T327" s="44" t="s">
        <v>58</v>
      </c>
      <c r="U327" s="44" t="s">
        <v>54</v>
      </c>
      <c r="V327" s="44" t="s">
        <v>91</v>
      </c>
      <c r="W327" s="49"/>
    </row>
    <row r="328" spans="2:23" ht="13.5" thickBot="1" x14ac:dyDescent="0.25">
      <c r="B328" s="50"/>
      <c r="C328" s="51"/>
      <c r="D328" s="51" t="s">
        <v>100</v>
      </c>
      <c r="E328" s="52"/>
      <c r="F328" s="52"/>
      <c r="G328" s="52" t="s">
        <v>58</v>
      </c>
      <c r="H328" s="52" t="s">
        <v>58</v>
      </c>
      <c r="I328" s="51"/>
      <c r="J328" s="51" t="s">
        <v>58</v>
      </c>
      <c r="K328" s="51"/>
      <c r="L328" s="51" t="s">
        <v>76</v>
      </c>
      <c r="M328" s="51"/>
      <c r="N328" s="54"/>
      <c r="O328" s="72">
        <v>10.929600000000001</v>
      </c>
      <c r="P328" s="54" t="s">
        <v>78</v>
      </c>
      <c r="Q328" s="51"/>
      <c r="R328" s="73"/>
      <c r="S328" s="123"/>
      <c r="T328" s="51" t="s">
        <v>58</v>
      </c>
      <c r="U328" s="51" t="s">
        <v>54</v>
      </c>
      <c r="V328" s="51" t="s">
        <v>91</v>
      </c>
      <c r="W328" s="55"/>
    </row>
    <row r="329" spans="2:23" ht="15" x14ac:dyDescent="0.2">
      <c r="B329" s="8"/>
      <c r="C329" s="78"/>
      <c r="D329" s="8"/>
      <c r="E329" s="8"/>
      <c r="F329" s="8"/>
      <c r="G329" s="8"/>
      <c r="H329" s="8"/>
      <c r="I329" s="8"/>
      <c r="J329" s="8"/>
    </row>
    <row r="330" spans="2:23" ht="15" x14ac:dyDescent="0.2">
      <c r="B330" s="8"/>
      <c r="C330" s="78"/>
      <c r="D330" s="8"/>
      <c r="E330" s="8"/>
      <c r="F330" s="8"/>
      <c r="G330" s="8"/>
      <c r="H330" s="8"/>
      <c r="I330" s="8"/>
      <c r="J330" s="8"/>
    </row>
    <row r="331" spans="2:23" ht="15.75" x14ac:dyDescent="0.25">
      <c r="B331" s="116"/>
      <c r="C331" s="78"/>
      <c r="D331" s="8"/>
      <c r="E331" s="8"/>
      <c r="F331" s="8"/>
      <c r="G331" s="8"/>
      <c r="H331" s="8"/>
      <c r="I331" s="8"/>
      <c r="J331" s="8"/>
    </row>
    <row r="332" spans="2:23" ht="15.75" x14ac:dyDescent="0.25">
      <c r="B332" s="116" t="s">
        <v>279</v>
      </c>
      <c r="C332" s="118"/>
      <c r="D332" s="119"/>
      <c r="E332" s="8"/>
      <c r="F332" s="8"/>
      <c r="G332" s="8"/>
      <c r="H332" s="8"/>
      <c r="I332" s="8"/>
      <c r="J332" s="8"/>
    </row>
    <row r="333" spans="2:23" ht="15" x14ac:dyDescent="0.2">
      <c r="B333" s="8"/>
      <c r="C333" s="78"/>
      <c r="D333" s="8"/>
      <c r="E333" s="8"/>
      <c r="F333" s="8"/>
      <c r="G333" s="8"/>
      <c r="H333" s="8"/>
      <c r="I333" s="8"/>
      <c r="J333" s="8"/>
    </row>
    <row r="334" spans="2:23" ht="15.75" x14ac:dyDescent="0.25">
      <c r="B334" s="116" t="s">
        <v>264</v>
      </c>
      <c r="C334" s="78"/>
      <c r="D334" s="8"/>
      <c r="E334" s="8"/>
      <c r="F334" s="8"/>
      <c r="G334" s="8"/>
      <c r="H334" s="8"/>
      <c r="I334" s="8"/>
      <c r="J334" s="8"/>
    </row>
    <row r="335" spans="2:23" ht="15" x14ac:dyDescent="0.2">
      <c r="B335" s="8"/>
      <c r="C335" s="78"/>
      <c r="D335" s="8"/>
      <c r="E335" s="8"/>
      <c r="F335" s="8"/>
      <c r="G335" s="8"/>
      <c r="H335" s="8"/>
      <c r="I335" s="8"/>
      <c r="J335" s="8"/>
    </row>
    <row r="336" spans="2:23" ht="15.75" x14ac:dyDescent="0.25">
      <c r="B336" s="116" t="s">
        <v>268</v>
      </c>
      <c r="C336" s="78"/>
      <c r="D336" s="8"/>
      <c r="E336" s="8"/>
      <c r="F336" s="8"/>
      <c r="G336" s="8"/>
      <c r="H336" s="8"/>
      <c r="I336" s="8"/>
      <c r="J336" s="8"/>
    </row>
    <row r="337" spans="2:10" ht="15" x14ac:dyDescent="0.2">
      <c r="B337" s="8"/>
      <c r="C337" s="78"/>
      <c r="D337" s="8"/>
      <c r="E337" s="8"/>
      <c r="F337" s="8"/>
      <c r="G337" s="8"/>
      <c r="H337" s="8"/>
      <c r="I337" s="8"/>
      <c r="J337" s="8"/>
    </row>
    <row r="338" spans="2:10" ht="15" x14ac:dyDescent="0.2">
      <c r="B338" s="8"/>
      <c r="C338" s="78"/>
      <c r="D338" s="8"/>
      <c r="E338" s="8"/>
      <c r="F338" s="8"/>
      <c r="G338" s="8"/>
      <c r="H338" s="8"/>
      <c r="I338" s="8"/>
      <c r="J338" s="8"/>
    </row>
    <row r="339" spans="2:10" ht="15" x14ac:dyDescent="0.2">
      <c r="B339" s="8"/>
      <c r="C339" s="78"/>
      <c r="D339" s="8"/>
      <c r="E339" s="8"/>
      <c r="F339" s="8"/>
      <c r="G339" s="8"/>
      <c r="H339" s="8"/>
      <c r="I339" s="8"/>
      <c r="J339" s="8"/>
    </row>
    <row r="340" spans="2:10" ht="15" x14ac:dyDescent="0.2">
      <c r="B340" s="8"/>
      <c r="C340" s="78"/>
      <c r="D340" s="8"/>
      <c r="E340" s="8"/>
      <c r="F340" s="8"/>
      <c r="G340" s="8"/>
      <c r="H340" s="8"/>
      <c r="I340" s="8"/>
      <c r="J340" s="8"/>
    </row>
    <row r="341" spans="2:10" ht="15" x14ac:dyDescent="0.2">
      <c r="B341" s="8"/>
      <c r="C341" s="78"/>
      <c r="D341" s="8"/>
      <c r="E341" s="8"/>
      <c r="F341" s="8"/>
      <c r="G341" s="8"/>
      <c r="H341" s="8"/>
      <c r="I341" s="8"/>
      <c r="J341" s="8"/>
    </row>
    <row r="342" spans="2:10" ht="15" x14ac:dyDescent="0.2">
      <c r="B342" s="8"/>
      <c r="C342" s="78"/>
      <c r="D342" s="8"/>
      <c r="E342" s="8"/>
      <c r="F342" s="8"/>
      <c r="G342" s="8"/>
      <c r="H342" s="8"/>
      <c r="I342" s="8"/>
      <c r="J342" s="8"/>
    </row>
    <row r="343" spans="2:10" ht="15" x14ac:dyDescent="0.2">
      <c r="B343" s="8"/>
      <c r="C343" s="78"/>
      <c r="D343" s="8"/>
      <c r="E343" s="8"/>
      <c r="F343" s="8"/>
      <c r="G343" s="8"/>
      <c r="H343" s="8"/>
      <c r="I343" s="8"/>
      <c r="J343" s="8"/>
    </row>
    <row r="344" spans="2:10" ht="15" x14ac:dyDescent="0.2">
      <c r="B344" s="8"/>
      <c r="C344" s="78"/>
      <c r="D344" s="8"/>
      <c r="E344" s="8"/>
      <c r="F344" s="8"/>
      <c r="G344" s="8"/>
      <c r="H344" s="8"/>
      <c r="I344" s="8"/>
      <c r="J344" s="8"/>
    </row>
    <row r="345" spans="2:10" ht="15" x14ac:dyDescent="0.2">
      <c r="B345" s="8"/>
      <c r="C345" s="78"/>
      <c r="D345" s="8"/>
      <c r="E345" s="8"/>
      <c r="F345" s="8"/>
      <c r="G345" s="8"/>
      <c r="H345" s="8"/>
      <c r="I345" s="8"/>
      <c r="J345" s="8"/>
    </row>
    <row r="346" spans="2:10" ht="15" x14ac:dyDescent="0.2">
      <c r="B346" s="8"/>
      <c r="C346" s="78"/>
      <c r="D346" s="8"/>
      <c r="E346" s="8"/>
      <c r="F346" s="8"/>
      <c r="G346" s="8"/>
      <c r="H346" s="8"/>
      <c r="I346" s="8"/>
      <c r="J346" s="8"/>
    </row>
    <row r="347" spans="2:10" ht="15" x14ac:dyDescent="0.2">
      <c r="B347" s="8"/>
      <c r="C347" s="78"/>
      <c r="D347" s="8"/>
      <c r="E347" s="8"/>
      <c r="F347" s="8"/>
      <c r="G347" s="8"/>
      <c r="H347" s="8"/>
      <c r="I347" s="8"/>
      <c r="J347" s="8"/>
    </row>
    <row r="348" spans="2:10" ht="15" x14ac:dyDescent="0.2">
      <c r="B348" s="8"/>
      <c r="C348" s="78"/>
      <c r="D348" s="8"/>
      <c r="E348" s="8"/>
      <c r="F348" s="8"/>
      <c r="G348" s="8"/>
      <c r="H348" s="8"/>
      <c r="I348" s="8"/>
      <c r="J348" s="8"/>
    </row>
    <row r="349" spans="2:10" ht="15" x14ac:dyDescent="0.2">
      <c r="B349" s="8"/>
      <c r="C349" s="78"/>
      <c r="D349" s="8"/>
      <c r="E349" s="8"/>
      <c r="F349" s="8"/>
      <c r="G349" s="8"/>
      <c r="H349" s="8"/>
      <c r="I349" s="8"/>
      <c r="J349" s="8"/>
    </row>
    <row r="350" spans="2:10" ht="15" x14ac:dyDescent="0.2">
      <c r="B350" s="8"/>
      <c r="C350" s="78"/>
      <c r="D350" s="8"/>
      <c r="E350" s="8"/>
      <c r="F350" s="8"/>
      <c r="G350" s="8"/>
      <c r="H350" s="8"/>
      <c r="I350" s="8"/>
      <c r="J350" s="8"/>
    </row>
    <row r="351" spans="2:10" ht="15" x14ac:dyDescent="0.2">
      <c r="B351" s="8"/>
      <c r="C351" s="78"/>
      <c r="D351" s="8"/>
      <c r="E351" s="8"/>
      <c r="F351" s="8"/>
      <c r="G351" s="8"/>
      <c r="H351" s="8"/>
      <c r="I351" s="8"/>
      <c r="J351" s="8"/>
    </row>
    <row r="352" spans="2:10" ht="15" x14ac:dyDescent="0.2">
      <c r="B352" s="8"/>
      <c r="C352" s="78"/>
      <c r="D352" s="8"/>
      <c r="E352" s="8"/>
      <c r="F352" s="8"/>
      <c r="G352" s="8"/>
      <c r="H352" s="8"/>
      <c r="I352" s="8"/>
      <c r="J352" s="8"/>
    </row>
    <row r="353" spans="2:10" ht="15" x14ac:dyDescent="0.2">
      <c r="B353" s="8"/>
      <c r="C353" s="78"/>
      <c r="D353" s="8"/>
      <c r="E353" s="8"/>
      <c r="F353" s="8"/>
      <c r="G353" s="8"/>
      <c r="H353" s="8"/>
      <c r="I353" s="8"/>
      <c r="J353" s="8"/>
    </row>
    <row r="354" spans="2:10" ht="15" x14ac:dyDescent="0.2">
      <c r="B354" s="8"/>
      <c r="C354" s="78"/>
      <c r="D354" s="8"/>
      <c r="E354" s="8"/>
      <c r="F354" s="8"/>
      <c r="G354" s="8"/>
      <c r="H354" s="8"/>
      <c r="I354" s="8"/>
      <c r="J354" s="8"/>
    </row>
    <row r="355" spans="2:10" ht="15" x14ac:dyDescent="0.2">
      <c r="B355" s="8"/>
      <c r="C355" s="78"/>
      <c r="D355" s="8"/>
      <c r="E355" s="8"/>
      <c r="F355" s="8"/>
      <c r="G355" s="8"/>
      <c r="H355" s="8"/>
      <c r="I355" s="8"/>
      <c r="J355" s="8"/>
    </row>
    <row r="356" spans="2:10" ht="15" x14ac:dyDescent="0.2">
      <c r="B356" s="8"/>
      <c r="C356" s="78"/>
      <c r="D356" s="8"/>
      <c r="E356" s="8"/>
      <c r="F356" s="8"/>
      <c r="G356" s="8"/>
      <c r="H356" s="8"/>
      <c r="I356" s="8"/>
      <c r="J356" s="8"/>
    </row>
    <row r="357" spans="2:10" ht="15" x14ac:dyDescent="0.2">
      <c r="B357" s="8"/>
      <c r="C357" s="78"/>
      <c r="D357" s="8"/>
      <c r="E357" s="8"/>
      <c r="F357" s="8"/>
      <c r="G357" s="8"/>
      <c r="H357" s="8"/>
      <c r="I357" s="8"/>
      <c r="J357" s="8"/>
    </row>
    <row r="358" spans="2:10" ht="15" x14ac:dyDescent="0.2">
      <c r="B358" s="8"/>
      <c r="C358" s="78"/>
      <c r="D358" s="8"/>
      <c r="E358" s="8"/>
      <c r="F358" s="8"/>
      <c r="G358" s="8"/>
      <c r="H358" s="8"/>
      <c r="I358" s="8"/>
      <c r="J358" s="8"/>
    </row>
    <row r="359" spans="2:10" ht="15" x14ac:dyDescent="0.2">
      <c r="B359" s="8"/>
      <c r="C359" s="78"/>
      <c r="D359" s="8"/>
      <c r="E359" s="8"/>
      <c r="F359" s="8"/>
      <c r="G359" s="8"/>
      <c r="H359" s="8"/>
      <c r="I359" s="8"/>
      <c r="J359" s="8"/>
    </row>
    <row r="360" spans="2:10" ht="15" x14ac:dyDescent="0.2">
      <c r="B360" s="8"/>
      <c r="C360" s="8"/>
      <c r="D360" s="8"/>
      <c r="E360" s="8"/>
      <c r="F360" s="8"/>
      <c r="G360" s="8"/>
      <c r="H360" s="8"/>
      <c r="I360" s="8"/>
      <c r="J360" s="8"/>
    </row>
    <row r="361" spans="2:10" ht="15" x14ac:dyDescent="0.2">
      <c r="B361" s="8"/>
      <c r="C361" s="8"/>
      <c r="D361" s="8"/>
      <c r="E361" s="8"/>
      <c r="F361" s="8"/>
      <c r="G361" s="8"/>
      <c r="H361" s="8"/>
      <c r="I361" s="8"/>
      <c r="J361" s="8"/>
    </row>
    <row r="362" spans="2:10" ht="15" x14ac:dyDescent="0.2">
      <c r="B362" s="8"/>
      <c r="C362" s="8"/>
      <c r="D362" s="8"/>
      <c r="E362" s="8"/>
      <c r="F362" s="8"/>
      <c r="G362" s="8"/>
      <c r="H362" s="8"/>
      <c r="I362" s="8"/>
      <c r="J362" s="8"/>
    </row>
    <row r="363" spans="2:10" ht="15" x14ac:dyDescent="0.2">
      <c r="B363" s="8"/>
      <c r="C363" s="8"/>
      <c r="D363" s="8"/>
      <c r="E363" s="8"/>
      <c r="F363" s="8"/>
      <c r="G363" s="8"/>
      <c r="H363" s="8"/>
      <c r="I363" s="8"/>
      <c r="J363" s="8"/>
    </row>
    <row r="364" spans="2:10" ht="15" x14ac:dyDescent="0.2">
      <c r="D364" s="8"/>
      <c r="E364" s="8"/>
      <c r="F364" s="8"/>
      <c r="G364" s="8"/>
      <c r="H364" s="8"/>
      <c r="I364" s="8"/>
      <c r="J364" s="8"/>
    </row>
  </sheetData>
  <sheetProtection formatCells="0" formatColumns="0" formatRows="0"/>
  <mergeCells count="47">
    <mergeCell ref="W12:W13"/>
    <mergeCell ref="J12:J13"/>
    <mergeCell ref="K12:K13"/>
    <mergeCell ref="L12:L13"/>
    <mergeCell ref="U12:U13"/>
    <mergeCell ref="V12:V13"/>
    <mergeCell ref="U11:V11"/>
    <mergeCell ref="B10:D10"/>
    <mergeCell ref="E10:I10"/>
    <mergeCell ref="L10:T10"/>
    <mergeCell ref="J11:K11"/>
    <mergeCell ref="B11:D11"/>
    <mergeCell ref="E11:I11"/>
    <mergeCell ref="L11:T11"/>
    <mergeCell ref="R52:R59"/>
    <mergeCell ref="R61:R62"/>
    <mergeCell ref="R63:R82"/>
    <mergeCell ref="S84:S99"/>
    <mergeCell ref="R14:R23"/>
    <mergeCell ref="S24:S35"/>
    <mergeCell ref="R36:R41"/>
    <mergeCell ref="S42:S51"/>
    <mergeCell ref="R100:R106"/>
    <mergeCell ref="S107:S118"/>
    <mergeCell ref="R119:R124"/>
    <mergeCell ref="R126:R131"/>
    <mergeCell ref="R132:R137"/>
    <mergeCell ref="S138:S149"/>
    <mergeCell ref="S159:S170"/>
    <mergeCell ref="R171:R176"/>
    <mergeCell ref="S177:S186"/>
    <mergeCell ref="R187:R193"/>
    <mergeCell ref="S194:S199"/>
    <mergeCell ref="S200:S202"/>
    <mergeCell ref="S203:S205"/>
    <mergeCell ref="R206:R213"/>
    <mergeCell ref="S214:S231"/>
    <mergeCell ref="R232:R236"/>
    <mergeCell ref="S237:S248"/>
    <mergeCell ref="R249:R256"/>
    <mergeCell ref="S257:S269"/>
    <mergeCell ref="R312:R318"/>
    <mergeCell ref="S319:S328"/>
    <mergeCell ref="R270:R285"/>
    <mergeCell ref="S286:S295"/>
    <mergeCell ref="R296:R301"/>
    <mergeCell ref="S302:S311"/>
  </mergeCells>
  <phoneticPr fontId="10" type="noConversion"/>
  <dataValidations count="7">
    <dataValidation type="list" allowBlank="1" showInputMessage="1" showErrorMessage="1" sqref="WVJ983325:WVJ983344 L65821:L65840 IX65821:IX65840 ST65821:ST65840 ACP65821:ACP65840 AML65821:AML65840 AWH65821:AWH65840 BGD65821:BGD65840 BPZ65821:BPZ65840 BZV65821:BZV65840 CJR65821:CJR65840 CTN65821:CTN65840 DDJ65821:DDJ65840 DNF65821:DNF65840 DXB65821:DXB65840 EGX65821:EGX65840 EQT65821:EQT65840 FAP65821:FAP65840 FKL65821:FKL65840 FUH65821:FUH65840 GED65821:GED65840 GNZ65821:GNZ65840 GXV65821:GXV65840 HHR65821:HHR65840 HRN65821:HRN65840 IBJ65821:IBJ65840 ILF65821:ILF65840 IVB65821:IVB65840 JEX65821:JEX65840 JOT65821:JOT65840 JYP65821:JYP65840 KIL65821:KIL65840 KSH65821:KSH65840 LCD65821:LCD65840 LLZ65821:LLZ65840 LVV65821:LVV65840 MFR65821:MFR65840 MPN65821:MPN65840 MZJ65821:MZJ65840 NJF65821:NJF65840 NTB65821:NTB65840 OCX65821:OCX65840 OMT65821:OMT65840 OWP65821:OWP65840 PGL65821:PGL65840 PQH65821:PQH65840 QAD65821:QAD65840 QJZ65821:QJZ65840 QTV65821:QTV65840 RDR65821:RDR65840 RNN65821:RNN65840 RXJ65821:RXJ65840 SHF65821:SHF65840 SRB65821:SRB65840 TAX65821:TAX65840 TKT65821:TKT65840 TUP65821:TUP65840 UEL65821:UEL65840 UOH65821:UOH65840 UYD65821:UYD65840 VHZ65821:VHZ65840 VRV65821:VRV65840 WBR65821:WBR65840 WLN65821:WLN65840 WVJ65821:WVJ65840 L131357:L131376 IX131357:IX131376 ST131357:ST131376 ACP131357:ACP131376 AML131357:AML131376 AWH131357:AWH131376 BGD131357:BGD131376 BPZ131357:BPZ131376 BZV131357:BZV131376 CJR131357:CJR131376 CTN131357:CTN131376 DDJ131357:DDJ131376 DNF131357:DNF131376 DXB131357:DXB131376 EGX131357:EGX131376 EQT131357:EQT131376 FAP131357:FAP131376 FKL131357:FKL131376 FUH131357:FUH131376 GED131357:GED131376 GNZ131357:GNZ131376 GXV131357:GXV131376 HHR131357:HHR131376 HRN131357:HRN131376 IBJ131357:IBJ131376 ILF131357:ILF131376 IVB131357:IVB131376 JEX131357:JEX131376 JOT131357:JOT131376 JYP131357:JYP131376 KIL131357:KIL131376 KSH131357:KSH131376 LCD131357:LCD131376 LLZ131357:LLZ131376 LVV131357:LVV131376 MFR131357:MFR131376 MPN131357:MPN131376 MZJ131357:MZJ131376 NJF131357:NJF131376 NTB131357:NTB131376 OCX131357:OCX131376 OMT131357:OMT131376 OWP131357:OWP131376 PGL131357:PGL131376 PQH131357:PQH131376 QAD131357:QAD131376 QJZ131357:QJZ131376 QTV131357:QTV131376 RDR131357:RDR131376 RNN131357:RNN131376 RXJ131357:RXJ131376 SHF131357:SHF131376 SRB131357:SRB131376 TAX131357:TAX131376 TKT131357:TKT131376 TUP131357:TUP131376 UEL131357:UEL131376 UOH131357:UOH131376 UYD131357:UYD131376 VHZ131357:VHZ131376 VRV131357:VRV131376 WBR131357:WBR131376 WLN131357:WLN131376 WVJ131357:WVJ131376 L196893:L196912 IX196893:IX196912 ST196893:ST196912 ACP196893:ACP196912 AML196893:AML196912 AWH196893:AWH196912 BGD196893:BGD196912 BPZ196893:BPZ196912 BZV196893:BZV196912 CJR196893:CJR196912 CTN196893:CTN196912 DDJ196893:DDJ196912 DNF196893:DNF196912 DXB196893:DXB196912 EGX196893:EGX196912 EQT196893:EQT196912 FAP196893:FAP196912 FKL196893:FKL196912 FUH196893:FUH196912 GED196893:GED196912 GNZ196893:GNZ196912 GXV196893:GXV196912 HHR196893:HHR196912 HRN196893:HRN196912 IBJ196893:IBJ196912 ILF196893:ILF196912 IVB196893:IVB196912 JEX196893:JEX196912 JOT196893:JOT196912 JYP196893:JYP196912 KIL196893:KIL196912 KSH196893:KSH196912 LCD196893:LCD196912 LLZ196893:LLZ196912 LVV196893:LVV196912 MFR196893:MFR196912 MPN196893:MPN196912 MZJ196893:MZJ196912 NJF196893:NJF196912 NTB196893:NTB196912 OCX196893:OCX196912 OMT196893:OMT196912 OWP196893:OWP196912 PGL196893:PGL196912 PQH196893:PQH196912 QAD196893:QAD196912 QJZ196893:QJZ196912 QTV196893:QTV196912 RDR196893:RDR196912 RNN196893:RNN196912 RXJ196893:RXJ196912 SHF196893:SHF196912 SRB196893:SRB196912 TAX196893:TAX196912 TKT196893:TKT196912 TUP196893:TUP196912 UEL196893:UEL196912 UOH196893:UOH196912 UYD196893:UYD196912 VHZ196893:VHZ196912 VRV196893:VRV196912 WBR196893:WBR196912 WLN196893:WLN196912 WVJ196893:WVJ196912 L262429:L262448 IX262429:IX262448 ST262429:ST262448 ACP262429:ACP262448 AML262429:AML262448 AWH262429:AWH262448 BGD262429:BGD262448 BPZ262429:BPZ262448 BZV262429:BZV262448 CJR262429:CJR262448 CTN262429:CTN262448 DDJ262429:DDJ262448 DNF262429:DNF262448 DXB262429:DXB262448 EGX262429:EGX262448 EQT262429:EQT262448 FAP262429:FAP262448 FKL262429:FKL262448 FUH262429:FUH262448 GED262429:GED262448 GNZ262429:GNZ262448 GXV262429:GXV262448 HHR262429:HHR262448 HRN262429:HRN262448 IBJ262429:IBJ262448 ILF262429:ILF262448 IVB262429:IVB262448 JEX262429:JEX262448 JOT262429:JOT262448 JYP262429:JYP262448 KIL262429:KIL262448 KSH262429:KSH262448 LCD262429:LCD262448 LLZ262429:LLZ262448 LVV262429:LVV262448 MFR262429:MFR262448 MPN262429:MPN262448 MZJ262429:MZJ262448 NJF262429:NJF262448 NTB262429:NTB262448 OCX262429:OCX262448 OMT262429:OMT262448 OWP262429:OWP262448 PGL262429:PGL262448 PQH262429:PQH262448 QAD262429:QAD262448 QJZ262429:QJZ262448 QTV262429:QTV262448 RDR262429:RDR262448 RNN262429:RNN262448 RXJ262429:RXJ262448 SHF262429:SHF262448 SRB262429:SRB262448 TAX262429:TAX262448 TKT262429:TKT262448 TUP262429:TUP262448 UEL262429:UEL262448 UOH262429:UOH262448 UYD262429:UYD262448 VHZ262429:VHZ262448 VRV262429:VRV262448 WBR262429:WBR262448 WLN262429:WLN262448 WVJ262429:WVJ262448 L327965:L327984 IX327965:IX327984 ST327965:ST327984 ACP327965:ACP327984 AML327965:AML327984 AWH327965:AWH327984 BGD327965:BGD327984 BPZ327965:BPZ327984 BZV327965:BZV327984 CJR327965:CJR327984 CTN327965:CTN327984 DDJ327965:DDJ327984 DNF327965:DNF327984 DXB327965:DXB327984 EGX327965:EGX327984 EQT327965:EQT327984 FAP327965:FAP327984 FKL327965:FKL327984 FUH327965:FUH327984 GED327965:GED327984 GNZ327965:GNZ327984 GXV327965:GXV327984 HHR327965:HHR327984 HRN327965:HRN327984 IBJ327965:IBJ327984 ILF327965:ILF327984 IVB327965:IVB327984 JEX327965:JEX327984 JOT327965:JOT327984 JYP327965:JYP327984 KIL327965:KIL327984 KSH327965:KSH327984 LCD327965:LCD327984 LLZ327965:LLZ327984 LVV327965:LVV327984 MFR327965:MFR327984 MPN327965:MPN327984 MZJ327965:MZJ327984 NJF327965:NJF327984 NTB327965:NTB327984 OCX327965:OCX327984 OMT327965:OMT327984 OWP327965:OWP327984 PGL327965:PGL327984 PQH327965:PQH327984 QAD327965:QAD327984 QJZ327965:QJZ327984 QTV327965:QTV327984 RDR327965:RDR327984 RNN327965:RNN327984 RXJ327965:RXJ327984 SHF327965:SHF327984 SRB327965:SRB327984 TAX327965:TAX327984 TKT327965:TKT327984 TUP327965:TUP327984 UEL327965:UEL327984 UOH327965:UOH327984 UYD327965:UYD327984 VHZ327965:VHZ327984 VRV327965:VRV327984 WBR327965:WBR327984 WLN327965:WLN327984 WVJ327965:WVJ327984 L393501:L393520 IX393501:IX393520 ST393501:ST393520 ACP393501:ACP393520 AML393501:AML393520 AWH393501:AWH393520 BGD393501:BGD393520 BPZ393501:BPZ393520 BZV393501:BZV393520 CJR393501:CJR393520 CTN393501:CTN393520 DDJ393501:DDJ393520 DNF393501:DNF393520 DXB393501:DXB393520 EGX393501:EGX393520 EQT393501:EQT393520 FAP393501:FAP393520 FKL393501:FKL393520 FUH393501:FUH393520 GED393501:GED393520 GNZ393501:GNZ393520 GXV393501:GXV393520 HHR393501:HHR393520 HRN393501:HRN393520 IBJ393501:IBJ393520 ILF393501:ILF393520 IVB393501:IVB393520 JEX393501:JEX393520 JOT393501:JOT393520 JYP393501:JYP393520 KIL393501:KIL393520 KSH393501:KSH393520 LCD393501:LCD393520 LLZ393501:LLZ393520 LVV393501:LVV393520 MFR393501:MFR393520 MPN393501:MPN393520 MZJ393501:MZJ393520 NJF393501:NJF393520 NTB393501:NTB393520 OCX393501:OCX393520 OMT393501:OMT393520 OWP393501:OWP393520 PGL393501:PGL393520 PQH393501:PQH393520 QAD393501:QAD393520 QJZ393501:QJZ393520 QTV393501:QTV393520 RDR393501:RDR393520 RNN393501:RNN393520 RXJ393501:RXJ393520 SHF393501:SHF393520 SRB393501:SRB393520 TAX393501:TAX393520 TKT393501:TKT393520 TUP393501:TUP393520 UEL393501:UEL393520 UOH393501:UOH393520 UYD393501:UYD393520 VHZ393501:VHZ393520 VRV393501:VRV393520 WBR393501:WBR393520 WLN393501:WLN393520 WVJ393501:WVJ393520 L459037:L459056 IX459037:IX459056 ST459037:ST459056 ACP459037:ACP459056 AML459037:AML459056 AWH459037:AWH459056 BGD459037:BGD459056 BPZ459037:BPZ459056 BZV459037:BZV459056 CJR459037:CJR459056 CTN459037:CTN459056 DDJ459037:DDJ459056 DNF459037:DNF459056 DXB459037:DXB459056 EGX459037:EGX459056 EQT459037:EQT459056 FAP459037:FAP459056 FKL459037:FKL459056 FUH459037:FUH459056 GED459037:GED459056 GNZ459037:GNZ459056 GXV459037:GXV459056 HHR459037:HHR459056 HRN459037:HRN459056 IBJ459037:IBJ459056 ILF459037:ILF459056 IVB459037:IVB459056 JEX459037:JEX459056 JOT459037:JOT459056 JYP459037:JYP459056 KIL459037:KIL459056 KSH459037:KSH459056 LCD459037:LCD459056 LLZ459037:LLZ459056 LVV459037:LVV459056 MFR459037:MFR459056 MPN459037:MPN459056 MZJ459037:MZJ459056 NJF459037:NJF459056 NTB459037:NTB459056 OCX459037:OCX459056 OMT459037:OMT459056 OWP459037:OWP459056 PGL459037:PGL459056 PQH459037:PQH459056 QAD459037:QAD459056 QJZ459037:QJZ459056 QTV459037:QTV459056 RDR459037:RDR459056 RNN459037:RNN459056 RXJ459037:RXJ459056 SHF459037:SHF459056 SRB459037:SRB459056 TAX459037:TAX459056 TKT459037:TKT459056 TUP459037:TUP459056 UEL459037:UEL459056 UOH459037:UOH459056 UYD459037:UYD459056 VHZ459037:VHZ459056 VRV459037:VRV459056 WBR459037:WBR459056 WLN459037:WLN459056 WVJ459037:WVJ459056 L524573:L524592 IX524573:IX524592 ST524573:ST524592 ACP524573:ACP524592 AML524573:AML524592 AWH524573:AWH524592 BGD524573:BGD524592 BPZ524573:BPZ524592 BZV524573:BZV524592 CJR524573:CJR524592 CTN524573:CTN524592 DDJ524573:DDJ524592 DNF524573:DNF524592 DXB524573:DXB524592 EGX524573:EGX524592 EQT524573:EQT524592 FAP524573:FAP524592 FKL524573:FKL524592 FUH524573:FUH524592 GED524573:GED524592 GNZ524573:GNZ524592 GXV524573:GXV524592 HHR524573:HHR524592 HRN524573:HRN524592 IBJ524573:IBJ524592 ILF524573:ILF524592 IVB524573:IVB524592 JEX524573:JEX524592 JOT524573:JOT524592 JYP524573:JYP524592 KIL524573:KIL524592 KSH524573:KSH524592 LCD524573:LCD524592 LLZ524573:LLZ524592 LVV524573:LVV524592 MFR524573:MFR524592 MPN524573:MPN524592 MZJ524573:MZJ524592 NJF524573:NJF524592 NTB524573:NTB524592 OCX524573:OCX524592 OMT524573:OMT524592 OWP524573:OWP524592 PGL524573:PGL524592 PQH524573:PQH524592 QAD524573:QAD524592 QJZ524573:QJZ524592 QTV524573:QTV524592 RDR524573:RDR524592 RNN524573:RNN524592 RXJ524573:RXJ524592 SHF524573:SHF524592 SRB524573:SRB524592 TAX524573:TAX524592 TKT524573:TKT524592 TUP524573:TUP524592 UEL524573:UEL524592 UOH524573:UOH524592 UYD524573:UYD524592 VHZ524573:VHZ524592 VRV524573:VRV524592 WBR524573:WBR524592 WLN524573:WLN524592 WVJ524573:WVJ524592 L590109:L590128 IX590109:IX590128 ST590109:ST590128 ACP590109:ACP590128 AML590109:AML590128 AWH590109:AWH590128 BGD590109:BGD590128 BPZ590109:BPZ590128 BZV590109:BZV590128 CJR590109:CJR590128 CTN590109:CTN590128 DDJ590109:DDJ590128 DNF590109:DNF590128 DXB590109:DXB590128 EGX590109:EGX590128 EQT590109:EQT590128 FAP590109:FAP590128 FKL590109:FKL590128 FUH590109:FUH590128 GED590109:GED590128 GNZ590109:GNZ590128 GXV590109:GXV590128 HHR590109:HHR590128 HRN590109:HRN590128 IBJ590109:IBJ590128 ILF590109:ILF590128 IVB590109:IVB590128 JEX590109:JEX590128 JOT590109:JOT590128 JYP590109:JYP590128 KIL590109:KIL590128 KSH590109:KSH590128 LCD590109:LCD590128 LLZ590109:LLZ590128 LVV590109:LVV590128 MFR590109:MFR590128 MPN590109:MPN590128 MZJ590109:MZJ590128 NJF590109:NJF590128 NTB590109:NTB590128 OCX590109:OCX590128 OMT590109:OMT590128 OWP590109:OWP590128 PGL590109:PGL590128 PQH590109:PQH590128 QAD590109:QAD590128 QJZ590109:QJZ590128 QTV590109:QTV590128 RDR590109:RDR590128 RNN590109:RNN590128 RXJ590109:RXJ590128 SHF590109:SHF590128 SRB590109:SRB590128 TAX590109:TAX590128 TKT590109:TKT590128 TUP590109:TUP590128 UEL590109:UEL590128 UOH590109:UOH590128 UYD590109:UYD590128 VHZ590109:VHZ590128 VRV590109:VRV590128 WBR590109:WBR590128 WLN590109:WLN590128 WVJ590109:WVJ590128 L655645:L655664 IX655645:IX655664 ST655645:ST655664 ACP655645:ACP655664 AML655645:AML655664 AWH655645:AWH655664 BGD655645:BGD655664 BPZ655645:BPZ655664 BZV655645:BZV655664 CJR655645:CJR655664 CTN655645:CTN655664 DDJ655645:DDJ655664 DNF655645:DNF655664 DXB655645:DXB655664 EGX655645:EGX655664 EQT655645:EQT655664 FAP655645:FAP655664 FKL655645:FKL655664 FUH655645:FUH655664 GED655645:GED655664 GNZ655645:GNZ655664 GXV655645:GXV655664 HHR655645:HHR655664 HRN655645:HRN655664 IBJ655645:IBJ655664 ILF655645:ILF655664 IVB655645:IVB655664 JEX655645:JEX655664 JOT655645:JOT655664 JYP655645:JYP655664 KIL655645:KIL655664 KSH655645:KSH655664 LCD655645:LCD655664 LLZ655645:LLZ655664 LVV655645:LVV655664 MFR655645:MFR655664 MPN655645:MPN655664 MZJ655645:MZJ655664 NJF655645:NJF655664 NTB655645:NTB655664 OCX655645:OCX655664 OMT655645:OMT655664 OWP655645:OWP655664 PGL655645:PGL655664 PQH655645:PQH655664 QAD655645:QAD655664 QJZ655645:QJZ655664 QTV655645:QTV655664 RDR655645:RDR655664 RNN655645:RNN655664 RXJ655645:RXJ655664 SHF655645:SHF655664 SRB655645:SRB655664 TAX655645:TAX655664 TKT655645:TKT655664 TUP655645:TUP655664 UEL655645:UEL655664 UOH655645:UOH655664 UYD655645:UYD655664 VHZ655645:VHZ655664 VRV655645:VRV655664 WBR655645:WBR655664 WLN655645:WLN655664 WVJ655645:WVJ655664 L721181:L721200 IX721181:IX721200 ST721181:ST721200 ACP721181:ACP721200 AML721181:AML721200 AWH721181:AWH721200 BGD721181:BGD721200 BPZ721181:BPZ721200 BZV721181:BZV721200 CJR721181:CJR721200 CTN721181:CTN721200 DDJ721181:DDJ721200 DNF721181:DNF721200 DXB721181:DXB721200 EGX721181:EGX721200 EQT721181:EQT721200 FAP721181:FAP721200 FKL721181:FKL721200 FUH721181:FUH721200 GED721181:GED721200 GNZ721181:GNZ721200 GXV721181:GXV721200 HHR721181:HHR721200 HRN721181:HRN721200 IBJ721181:IBJ721200 ILF721181:ILF721200 IVB721181:IVB721200 JEX721181:JEX721200 JOT721181:JOT721200 JYP721181:JYP721200 KIL721181:KIL721200 KSH721181:KSH721200 LCD721181:LCD721200 LLZ721181:LLZ721200 LVV721181:LVV721200 MFR721181:MFR721200 MPN721181:MPN721200 MZJ721181:MZJ721200 NJF721181:NJF721200 NTB721181:NTB721200 OCX721181:OCX721200 OMT721181:OMT721200 OWP721181:OWP721200 PGL721181:PGL721200 PQH721181:PQH721200 QAD721181:QAD721200 QJZ721181:QJZ721200 QTV721181:QTV721200 RDR721181:RDR721200 RNN721181:RNN721200 RXJ721181:RXJ721200 SHF721181:SHF721200 SRB721181:SRB721200 TAX721181:TAX721200 TKT721181:TKT721200 TUP721181:TUP721200 UEL721181:UEL721200 UOH721181:UOH721200 UYD721181:UYD721200 VHZ721181:VHZ721200 VRV721181:VRV721200 WBR721181:WBR721200 WLN721181:WLN721200 WVJ721181:WVJ721200 L786717:L786736 IX786717:IX786736 ST786717:ST786736 ACP786717:ACP786736 AML786717:AML786736 AWH786717:AWH786736 BGD786717:BGD786736 BPZ786717:BPZ786736 BZV786717:BZV786736 CJR786717:CJR786736 CTN786717:CTN786736 DDJ786717:DDJ786736 DNF786717:DNF786736 DXB786717:DXB786736 EGX786717:EGX786736 EQT786717:EQT786736 FAP786717:FAP786736 FKL786717:FKL786736 FUH786717:FUH786736 GED786717:GED786736 GNZ786717:GNZ786736 GXV786717:GXV786736 HHR786717:HHR786736 HRN786717:HRN786736 IBJ786717:IBJ786736 ILF786717:ILF786736 IVB786717:IVB786736 JEX786717:JEX786736 JOT786717:JOT786736 JYP786717:JYP786736 KIL786717:KIL786736 KSH786717:KSH786736 LCD786717:LCD786736 LLZ786717:LLZ786736 LVV786717:LVV786736 MFR786717:MFR786736 MPN786717:MPN786736 MZJ786717:MZJ786736 NJF786717:NJF786736 NTB786717:NTB786736 OCX786717:OCX786736 OMT786717:OMT786736 OWP786717:OWP786736 PGL786717:PGL786736 PQH786717:PQH786736 QAD786717:QAD786736 QJZ786717:QJZ786736 QTV786717:QTV786736 RDR786717:RDR786736 RNN786717:RNN786736 RXJ786717:RXJ786736 SHF786717:SHF786736 SRB786717:SRB786736 TAX786717:TAX786736 TKT786717:TKT786736 TUP786717:TUP786736 UEL786717:UEL786736 UOH786717:UOH786736 UYD786717:UYD786736 VHZ786717:VHZ786736 VRV786717:VRV786736 WBR786717:WBR786736 WLN786717:WLN786736 WVJ786717:WVJ786736 L852253:L852272 IX852253:IX852272 ST852253:ST852272 ACP852253:ACP852272 AML852253:AML852272 AWH852253:AWH852272 BGD852253:BGD852272 BPZ852253:BPZ852272 BZV852253:BZV852272 CJR852253:CJR852272 CTN852253:CTN852272 DDJ852253:DDJ852272 DNF852253:DNF852272 DXB852253:DXB852272 EGX852253:EGX852272 EQT852253:EQT852272 FAP852253:FAP852272 FKL852253:FKL852272 FUH852253:FUH852272 GED852253:GED852272 GNZ852253:GNZ852272 GXV852253:GXV852272 HHR852253:HHR852272 HRN852253:HRN852272 IBJ852253:IBJ852272 ILF852253:ILF852272 IVB852253:IVB852272 JEX852253:JEX852272 JOT852253:JOT852272 JYP852253:JYP852272 KIL852253:KIL852272 KSH852253:KSH852272 LCD852253:LCD852272 LLZ852253:LLZ852272 LVV852253:LVV852272 MFR852253:MFR852272 MPN852253:MPN852272 MZJ852253:MZJ852272 NJF852253:NJF852272 NTB852253:NTB852272 OCX852253:OCX852272 OMT852253:OMT852272 OWP852253:OWP852272 PGL852253:PGL852272 PQH852253:PQH852272 QAD852253:QAD852272 QJZ852253:QJZ852272 QTV852253:QTV852272 RDR852253:RDR852272 RNN852253:RNN852272 RXJ852253:RXJ852272 SHF852253:SHF852272 SRB852253:SRB852272 TAX852253:TAX852272 TKT852253:TKT852272 TUP852253:TUP852272 UEL852253:UEL852272 UOH852253:UOH852272 UYD852253:UYD852272 VHZ852253:VHZ852272 VRV852253:VRV852272 WBR852253:WBR852272 WLN852253:WLN852272 WVJ852253:WVJ852272 L917789:L917808 IX917789:IX917808 ST917789:ST917808 ACP917789:ACP917808 AML917789:AML917808 AWH917789:AWH917808 BGD917789:BGD917808 BPZ917789:BPZ917808 BZV917789:BZV917808 CJR917789:CJR917808 CTN917789:CTN917808 DDJ917789:DDJ917808 DNF917789:DNF917808 DXB917789:DXB917808 EGX917789:EGX917808 EQT917789:EQT917808 FAP917789:FAP917808 FKL917789:FKL917808 FUH917789:FUH917808 GED917789:GED917808 GNZ917789:GNZ917808 GXV917789:GXV917808 HHR917789:HHR917808 HRN917789:HRN917808 IBJ917789:IBJ917808 ILF917789:ILF917808 IVB917789:IVB917808 JEX917789:JEX917808 JOT917789:JOT917808 JYP917789:JYP917808 KIL917789:KIL917808 KSH917789:KSH917808 LCD917789:LCD917808 LLZ917789:LLZ917808 LVV917789:LVV917808 MFR917789:MFR917808 MPN917789:MPN917808 MZJ917789:MZJ917808 NJF917789:NJF917808 NTB917789:NTB917808 OCX917789:OCX917808 OMT917789:OMT917808 OWP917789:OWP917808 PGL917789:PGL917808 PQH917789:PQH917808 QAD917789:QAD917808 QJZ917789:QJZ917808 QTV917789:QTV917808 RDR917789:RDR917808 RNN917789:RNN917808 RXJ917789:RXJ917808 SHF917789:SHF917808 SRB917789:SRB917808 TAX917789:TAX917808 TKT917789:TKT917808 TUP917789:TUP917808 UEL917789:UEL917808 UOH917789:UOH917808 UYD917789:UYD917808 VHZ917789:VHZ917808 VRV917789:VRV917808 WBR917789:WBR917808 WLN917789:WLN917808 WVJ917789:WVJ917808 L983325:L983344 IX983325:IX983344 ST983325:ST983344 ACP983325:ACP983344 AML983325:AML983344 AWH983325:AWH983344 BGD983325:BGD983344 BPZ983325:BPZ983344 BZV983325:BZV983344 CJR983325:CJR983344 CTN983325:CTN983344 DDJ983325:DDJ983344 DNF983325:DNF983344 DXB983325:DXB983344 EGX983325:EGX983344 EQT983325:EQT983344 FAP983325:FAP983344 FKL983325:FKL983344 FUH983325:FUH983344 GED983325:GED983344 GNZ983325:GNZ983344 GXV983325:GXV983344 HHR983325:HHR983344 HRN983325:HRN983344 IBJ983325:IBJ983344 ILF983325:ILF983344 IVB983325:IVB983344 JEX983325:JEX983344 JOT983325:JOT983344 JYP983325:JYP983344 KIL983325:KIL983344 KSH983325:KSH983344 LCD983325:LCD983344 LLZ983325:LLZ983344 LVV983325:LVV983344 MFR983325:MFR983344 MPN983325:MPN983344 MZJ983325:MZJ983344 NJF983325:NJF983344 NTB983325:NTB983344 OCX983325:OCX983344 OMT983325:OMT983344 OWP983325:OWP983344 PGL983325:PGL983344 PQH983325:PQH983344 QAD983325:QAD983344 QJZ983325:QJZ983344 QTV983325:QTV983344 RDR983325:RDR983344 RNN983325:RNN983344 RXJ983325:RXJ983344 SHF983325:SHF983344 SRB983325:SRB983344 TAX983325:TAX983344 TKT983325:TKT983344 TUP983325:TUP983344 UEL983325:UEL983344 UOH983325:UOH983344 UYD983325:UYD983344 VHZ983325:VHZ983344 VRV983325:VRV983344 WBR983325:WBR983344 WLN983325:WLN983344 WVJ31:WVJ32 IX31:IX32 ST31:ST32 ACP31:ACP32 AML31:AML32 AWH31:AWH32 BGD31:BGD32 BPZ31:BPZ32 BZV31:BZV32 CJR31:CJR32 CTN31:CTN32 DDJ31:DDJ32 DNF31:DNF32 DXB31:DXB32 EGX31:EGX32 EQT31:EQT32 FAP31:FAP32 FKL31:FKL32 FUH31:FUH32 GED31:GED32 GNZ31:GNZ32 GXV31:GXV32 HHR31:HHR32 HRN31:HRN32 IBJ31:IBJ32 ILF31:ILF32 IVB31:IVB32 JEX31:JEX32 JOT31:JOT32 JYP31:JYP32 KIL31:KIL32 KSH31:KSH32 LCD31:LCD32 LLZ31:LLZ32 LVV31:LVV32 MFR31:MFR32 MPN31:MPN32 MZJ31:MZJ32 NJF31:NJF32 NTB31:NTB32 OCX31:OCX32 OMT31:OMT32 OWP31:OWP32 PGL31:PGL32 PQH31:PQH32 QAD31:QAD32 QJZ31:QJZ32 QTV31:QTV32 RDR31:RDR32 RNN31:RNN32 RXJ31:RXJ32 SHF31:SHF32 SRB31:SRB32 TAX31:TAX32 TKT31:TKT32 TUP31:TUP32 UEL31:UEL32 UOH31:UOH32 UYD31:UYD32 VHZ31:VHZ32 VRV31:VRV32 WBR31:WBR32 WLN31:WLN32 ST35:ST328 ACP35:ACP328 AML35:AML328 AWH35:AWH328 BGD35:BGD328 BPZ35:BPZ328 BZV35:BZV328 CJR35:CJR328 CTN35:CTN328 DDJ35:DDJ328 DNF35:DNF328 DXB35:DXB328 EGX35:EGX328 EQT35:EQT328 FAP35:FAP328 FKL35:FKL328 FUH35:FUH328 GED35:GED328 GNZ35:GNZ328 GXV35:GXV328 HHR35:HHR328 HRN35:HRN328 IBJ35:IBJ328 ILF35:ILF328 IVB35:IVB328 JEX35:JEX328 JOT35:JOT328 JYP35:JYP328 KIL35:KIL328 KSH35:KSH328 LCD35:LCD328 LLZ35:LLZ328 LVV35:LVV328 MFR35:MFR328 MPN35:MPN328 MZJ35:MZJ328 NJF35:NJF328 NTB35:NTB328 OCX35:OCX328 OMT35:OMT328 OWP35:OWP328 PGL35:PGL328 PQH35:PQH328 QAD35:QAD328 QJZ35:QJZ328 QTV35:QTV328 RDR35:RDR328 RNN35:RNN328 RXJ35:RXJ328 SHF35:SHF328 SRB35:SRB328 TAX35:TAX328 TKT35:TKT328 TUP35:TUP328 UEL35:UEL328 UOH35:UOH328 UYD35:UYD328 VHZ35:VHZ328 VRV35:VRV328 WBR35:WBR328 WLN35:WLN328 WVJ35:WVJ328 IX35:IX328 L14:L328" xr:uid="{8822BE85-9EB5-43E8-9C8C-DFD600AB3373}">
      <formula1>"Fixed price, Variable price, Combination"</formula1>
    </dataValidation>
    <dataValidation type="list" allowBlank="1" showInputMessage="1" showErrorMessage="1" sqref="WVU983325:WVU983344 U65821:U65840 JI65821:JI65840 TE65821:TE65840 ADA65821:ADA65840 AMW65821:AMW65840 AWS65821:AWS65840 BGO65821:BGO65840 BQK65821:BQK65840 CAG65821:CAG65840 CKC65821:CKC65840 CTY65821:CTY65840 DDU65821:DDU65840 DNQ65821:DNQ65840 DXM65821:DXM65840 EHI65821:EHI65840 ERE65821:ERE65840 FBA65821:FBA65840 FKW65821:FKW65840 FUS65821:FUS65840 GEO65821:GEO65840 GOK65821:GOK65840 GYG65821:GYG65840 HIC65821:HIC65840 HRY65821:HRY65840 IBU65821:IBU65840 ILQ65821:ILQ65840 IVM65821:IVM65840 JFI65821:JFI65840 JPE65821:JPE65840 JZA65821:JZA65840 KIW65821:KIW65840 KSS65821:KSS65840 LCO65821:LCO65840 LMK65821:LMK65840 LWG65821:LWG65840 MGC65821:MGC65840 MPY65821:MPY65840 MZU65821:MZU65840 NJQ65821:NJQ65840 NTM65821:NTM65840 ODI65821:ODI65840 ONE65821:ONE65840 OXA65821:OXA65840 PGW65821:PGW65840 PQS65821:PQS65840 QAO65821:QAO65840 QKK65821:QKK65840 QUG65821:QUG65840 REC65821:REC65840 RNY65821:RNY65840 RXU65821:RXU65840 SHQ65821:SHQ65840 SRM65821:SRM65840 TBI65821:TBI65840 TLE65821:TLE65840 TVA65821:TVA65840 UEW65821:UEW65840 UOS65821:UOS65840 UYO65821:UYO65840 VIK65821:VIK65840 VSG65821:VSG65840 WCC65821:WCC65840 WLY65821:WLY65840 WVU65821:WVU65840 U131357:U131376 JI131357:JI131376 TE131357:TE131376 ADA131357:ADA131376 AMW131357:AMW131376 AWS131357:AWS131376 BGO131357:BGO131376 BQK131357:BQK131376 CAG131357:CAG131376 CKC131357:CKC131376 CTY131357:CTY131376 DDU131357:DDU131376 DNQ131357:DNQ131376 DXM131357:DXM131376 EHI131357:EHI131376 ERE131357:ERE131376 FBA131357:FBA131376 FKW131357:FKW131376 FUS131357:FUS131376 GEO131357:GEO131376 GOK131357:GOK131376 GYG131357:GYG131376 HIC131357:HIC131376 HRY131357:HRY131376 IBU131357:IBU131376 ILQ131357:ILQ131376 IVM131357:IVM131376 JFI131357:JFI131376 JPE131357:JPE131376 JZA131357:JZA131376 KIW131357:KIW131376 KSS131357:KSS131376 LCO131357:LCO131376 LMK131357:LMK131376 LWG131357:LWG131376 MGC131357:MGC131376 MPY131357:MPY131376 MZU131357:MZU131376 NJQ131357:NJQ131376 NTM131357:NTM131376 ODI131357:ODI131376 ONE131357:ONE131376 OXA131357:OXA131376 PGW131357:PGW131376 PQS131357:PQS131376 QAO131357:QAO131376 QKK131357:QKK131376 QUG131357:QUG131376 REC131357:REC131376 RNY131357:RNY131376 RXU131357:RXU131376 SHQ131357:SHQ131376 SRM131357:SRM131376 TBI131357:TBI131376 TLE131357:TLE131376 TVA131357:TVA131376 UEW131357:UEW131376 UOS131357:UOS131376 UYO131357:UYO131376 VIK131357:VIK131376 VSG131357:VSG131376 WCC131357:WCC131376 WLY131357:WLY131376 WVU131357:WVU131376 U196893:U196912 JI196893:JI196912 TE196893:TE196912 ADA196893:ADA196912 AMW196893:AMW196912 AWS196893:AWS196912 BGO196893:BGO196912 BQK196893:BQK196912 CAG196893:CAG196912 CKC196893:CKC196912 CTY196893:CTY196912 DDU196893:DDU196912 DNQ196893:DNQ196912 DXM196893:DXM196912 EHI196893:EHI196912 ERE196893:ERE196912 FBA196893:FBA196912 FKW196893:FKW196912 FUS196893:FUS196912 GEO196893:GEO196912 GOK196893:GOK196912 GYG196893:GYG196912 HIC196893:HIC196912 HRY196893:HRY196912 IBU196893:IBU196912 ILQ196893:ILQ196912 IVM196893:IVM196912 JFI196893:JFI196912 JPE196893:JPE196912 JZA196893:JZA196912 KIW196893:KIW196912 KSS196893:KSS196912 LCO196893:LCO196912 LMK196893:LMK196912 LWG196893:LWG196912 MGC196893:MGC196912 MPY196893:MPY196912 MZU196893:MZU196912 NJQ196893:NJQ196912 NTM196893:NTM196912 ODI196893:ODI196912 ONE196893:ONE196912 OXA196893:OXA196912 PGW196893:PGW196912 PQS196893:PQS196912 QAO196893:QAO196912 QKK196893:QKK196912 QUG196893:QUG196912 REC196893:REC196912 RNY196893:RNY196912 RXU196893:RXU196912 SHQ196893:SHQ196912 SRM196893:SRM196912 TBI196893:TBI196912 TLE196893:TLE196912 TVA196893:TVA196912 UEW196893:UEW196912 UOS196893:UOS196912 UYO196893:UYO196912 VIK196893:VIK196912 VSG196893:VSG196912 WCC196893:WCC196912 WLY196893:WLY196912 WVU196893:WVU196912 U262429:U262448 JI262429:JI262448 TE262429:TE262448 ADA262429:ADA262448 AMW262429:AMW262448 AWS262429:AWS262448 BGO262429:BGO262448 BQK262429:BQK262448 CAG262429:CAG262448 CKC262429:CKC262448 CTY262429:CTY262448 DDU262429:DDU262448 DNQ262429:DNQ262448 DXM262429:DXM262448 EHI262429:EHI262448 ERE262429:ERE262448 FBA262429:FBA262448 FKW262429:FKW262448 FUS262429:FUS262448 GEO262429:GEO262448 GOK262429:GOK262448 GYG262429:GYG262448 HIC262429:HIC262448 HRY262429:HRY262448 IBU262429:IBU262448 ILQ262429:ILQ262448 IVM262429:IVM262448 JFI262429:JFI262448 JPE262429:JPE262448 JZA262429:JZA262448 KIW262429:KIW262448 KSS262429:KSS262448 LCO262429:LCO262448 LMK262429:LMK262448 LWG262429:LWG262448 MGC262429:MGC262448 MPY262429:MPY262448 MZU262429:MZU262448 NJQ262429:NJQ262448 NTM262429:NTM262448 ODI262429:ODI262448 ONE262429:ONE262448 OXA262429:OXA262448 PGW262429:PGW262448 PQS262429:PQS262448 QAO262429:QAO262448 QKK262429:QKK262448 QUG262429:QUG262448 REC262429:REC262448 RNY262429:RNY262448 RXU262429:RXU262448 SHQ262429:SHQ262448 SRM262429:SRM262448 TBI262429:TBI262448 TLE262429:TLE262448 TVA262429:TVA262448 UEW262429:UEW262448 UOS262429:UOS262448 UYO262429:UYO262448 VIK262429:VIK262448 VSG262429:VSG262448 WCC262429:WCC262448 WLY262429:WLY262448 WVU262429:WVU262448 U327965:U327984 JI327965:JI327984 TE327965:TE327984 ADA327965:ADA327984 AMW327965:AMW327984 AWS327965:AWS327984 BGO327965:BGO327984 BQK327965:BQK327984 CAG327965:CAG327984 CKC327965:CKC327984 CTY327965:CTY327984 DDU327965:DDU327984 DNQ327965:DNQ327984 DXM327965:DXM327984 EHI327965:EHI327984 ERE327965:ERE327984 FBA327965:FBA327984 FKW327965:FKW327984 FUS327965:FUS327984 GEO327965:GEO327984 GOK327965:GOK327984 GYG327965:GYG327984 HIC327965:HIC327984 HRY327965:HRY327984 IBU327965:IBU327984 ILQ327965:ILQ327984 IVM327965:IVM327984 JFI327965:JFI327984 JPE327965:JPE327984 JZA327965:JZA327984 KIW327965:KIW327984 KSS327965:KSS327984 LCO327965:LCO327984 LMK327965:LMK327984 LWG327965:LWG327984 MGC327965:MGC327984 MPY327965:MPY327984 MZU327965:MZU327984 NJQ327965:NJQ327984 NTM327965:NTM327984 ODI327965:ODI327984 ONE327965:ONE327984 OXA327965:OXA327984 PGW327965:PGW327984 PQS327965:PQS327984 QAO327965:QAO327984 QKK327965:QKK327984 QUG327965:QUG327984 REC327965:REC327984 RNY327965:RNY327984 RXU327965:RXU327984 SHQ327965:SHQ327984 SRM327965:SRM327984 TBI327965:TBI327984 TLE327965:TLE327984 TVA327965:TVA327984 UEW327965:UEW327984 UOS327965:UOS327984 UYO327965:UYO327984 VIK327965:VIK327984 VSG327965:VSG327984 WCC327965:WCC327984 WLY327965:WLY327984 WVU327965:WVU327984 U393501:U393520 JI393501:JI393520 TE393501:TE393520 ADA393501:ADA393520 AMW393501:AMW393520 AWS393501:AWS393520 BGO393501:BGO393520 BQK393501:BQK393520 CAG393501:CAG393520 CKC393501:CKC393520 CTY393501:CTY393520 DDU393501:DDU393520 DNQ393501:DNQ393520 DXM393501:DXM393520 EHI393501:EHI393520 ERE393501:ERE393520 FBA393501:FBA393520 FKW393501:FKW393520 FUS393501:FUS393520 GEO393501:GEO393520 GOK393501:GOK393520 GYG393501:GYG393520 HIC393501:HIC393520 HRY393501:HRY393520 IBU393501:IBU393520 ILQ393501:ILQ393520 IVM393501:IVM393520 JFI393501:JFI393520 JPE393501:JPE393520 JZA393501:JZA393520 KIW393501:KIW393520 KSS393501:KSS393520 LCO393501:LCO393520 LMK393501:LMK393520 LWG393501:LWG393520 MGC393501:MGC393520 MPY393501:MPY393520 MZU393501:MZU393520 NJQ393501:NJQ393520 NTM393501:NTM393520 ODI393501:ODI393520 ONE393501:ONE393520 OXA393501:OXA393520 PGW393501:PGW393520 PQS393501:PQS393520 QAO393501:QAO393520 QKK393501:QKK393520 QUG393501:QUG393520 REC393501:REC393520 RNY393501:RNY393520 RXU393501:RXU393520 SHQ393501:SHQ393520 SRM393501:SRM393520 TBI393501:TBI393520 TLE393501:TLE393520 TVA393501:TVA393520 UEW393501:UEW393520 UOS393501:UOS393520 UYO393501:UYO393520 VIK393501:VIK393520 VSG393501:VSG393520 WCC393501:WCC393520 WLY393501:WLY393520 WVU393501:WVU393520 U459037:U459056 JI459037:JI459056 TE459037:TE459056 ADA459037:ADA459056 AMW459037:AMW459056 AWS459037:AWS459056 BGO459037:BGO459056 BQK459037:BQK459056 CAG459037:CAG459056 CKC459037:CKC459056 CTY459037:CTY459056 DDU459037:DDU459056 DNQ459037:DNQ459056 DXM459037:DXM459056 EHI459037:EHI459056 ERE459037:ERE459056 FBA459037:FBA459056 FKW459037:FKW459056 FUS459037:FUS459056 GEO459037:GEO459056 GOK459037:GOK459056 GYG459037:GYG459056 HIC459037:HIC459056 HRY459037:HRY459056 IBU459037:IBU459056 ILQ459037:ILQ459056 IVM459037:IVM459056 JFI459037:JFI459056 JPE459037:JPE459056 JZA459037:JZA459056 KIW459037:KIW459056 KSS459037:KSS459056 LCO459037:LCO459056 LMK459037:LMK459056 LWG459037:LWG459056 MGC459037:MGC459056 MPY459037:MPY459056 MZU459037:MZU459056 NJQ459037:NJQ459056 NTM459037:NTM459056 ODI459037:ODI459056 ONE459037:ONE459056 OXA459037:OXA459056 PGW459037:PGW459056 PQS459037:PQS459056 QAO459037:QAO459056 QKK459037:QKK459056 QUG459037:QUG459056 REC459037:REC459056 RNY459037:RNY459056 RXU459037:RXU459056 SHQ459037:SHQ459056 SRM459037:SRM459056 TBI459037:TBI459056 TLE459037:TLE459056 TVA459037:TVA459056 UEW459037:UEW459056 UOS459037:UOS459056 UYO459037:UYO459056 VIK459037:VIK459056 VSG459037:VSG459056 WCC459037:WCC459056 WLY459037:WLY459056 WVU459037:WVU459056 U524573:U524592 JI524573:JI524592 TE524573:TE524592 ADA524573:ADA524592 AMW524573:AMW524592 AWS524573:AWS524592 BGO524573:BGO524592 BQK524573:BQK524592 CAG524573:CAG524592 CKC524573:CKC524592 CTY524573:CTY524592 DDU524573:DDU524592 DNQ524573:DNQ524592 DXM524573:DXM524592 EHI524573:EHI524592 ERE524573:ERE524592 FBA524573:FBA524592 FKW524573:FKW524592 FUS524573:FUS524592 GEO524573:GEO524592 GOK524573:GOK524592 GYG524573:GYG524592 HIC524573:HIC524592 HRY524573:HRY524592 IBU524573:IBU524592 ILQ524573:ILQ524592 IVM524573:IVM524592 JFI524573:JFI524592 JPE524573:JPE524592 JZA524573:JZA524592 KIW524573:KIW524592 KSS524573:KSS524592 LCO524573:LCO524592 LMK524573:LMK524592 LWG524573:LWG524592 MGC524573:MGC524592 MPY524573:MPY524592 MZU524573:MZU524592 NJQ524573:NJQ524592 NTM524573:NTM524592 ODI524573:ODI524592 ONE524573:ONE524592 OXA524573:OXA524592 PGW524573:PGW524592 PQS524573:PQS524592 QAO524573:QAO524592 QKK524573:QKK524592 QUG524573:QUG524592 REC524573:REC524592 RNY524573:RNY524592 RXU524573:RXU524592 SHQ524573:SHQ524592 SRM524573:SRM524592 TBI524573:TBI524592 TLE524573:TLE524592 TVA524573:TVA524592 UEW524573:UEW524592 UOS524573:UOS524592 UYO524573:UYO524592 VIK524573:VIK524592 VSG524573:VSG524592 WCC524573:WCC524592 WLY524573:WLY524592 WVU524573:WVU524592 U590109:U590128 JI590109:JI590128 TE590109:TE590128 ADA590109:ADA590128 AMW590109:AMW590128 AWS590109:AWS590128 BGO590109:BGO590128 BQK590109:BQK590128 CAG590109:CAG590128 CKC590109:CKC590128 CTY590109:CTY590128 DDU590109:DDU590128 DNQ590109:DNQ590128 DXM590109:DXM590128 EHI590109:EHI590128 ERE590109:ERE590128 FBA590109:FBA590128 FKW590109:FKW590128 FUS590109:FUS590128 GEO590109:GEO590128 GOK590109:GOK590128 GYG590109:GYG590128 HIC590109:HIC590128 HRY590109:HRY590128 IBU590109:IBU590128 ILQ590109:ILQ590128 IVM590109:IVM590128 JFI590109:JFI590128 JPE590109:JPE590128 JZA590109:JZA590128 KIW590109:KIW590128 KSS590109:KSS590128 LCO590109:LCO590128 LMK590109:LMK590128 LWG590109:LWG590128 MGC590109:MGC590128 MPY590109:MPY590128 MZU590109:MZU590128 NJQ590109:NJQ590128 NTM590109:NTM590128 ODI590109:ODI590128 ONE590109:ONE590128 OXA590109:OXA590128 PGW590109:PGW590128 PQS590109:PQS590128 QAO590109:QAO590128 QKK590109:QKK590128 QUG590109:QUG590128 REC590109:REC590128 RNY590109:RNY590128 RXU590109:RXU590128 SHQ590109:SHQ590128 SRM590109:SRM590128 TBI590109:TBI590128 TLE590109:TLE590128 TVA590109:TVA590128 UEW590109:UEW590128 UOS590109:UOS590128 UYO590109:UYO590128 VIK590109:VIK590128 VSG590109:VSG590128 WCC590109:WCC590128 WLY590109:WLY590128 WVU590109:WVU590128 U655645:U655664 JI655645:JI655664 TE655645:TE655664 ADA655645:ADA655664 AMW655645:AMW655664 AWS655645:AWS655664 BGO655645:BGO655664 BQK655645:BQK655664 CAG655645:CAG655664 CKC655645:CKC655664 CTY655645:CTY655664 DDU655645:DDU655664 DNQ655645:DNQ655664 DXM655645:DXM655664 EHI655645:EHI655664 ERE655645:ERE655664 FBA655645:FBA655664 FKW655645:FKW655664 FUS655645:FUS655664 GEO655645:GEO655664 GOK655645:GOK655664 GYG655645:GYG655664 HIC655645:HIC655664 HRY655645:HRY655664 IBU655645:IBU655664 ILQ655645:ILQ655664 IVM655645:IVM655664 JFI655645:JFI655664 JPE655645:JPE655664 JZA655645:JZA655664 KIW655645:KIW655664 KSS655645:KSS655664 LCO655645:LCO655664 LMK655645:LMK655664 LWG655645:LWG655664 MGC655645:MGC655664 MPY655645:MPY655664 MZU655645:MZU655664 NJQ655645:NJQ655664 NTM655645:NTM655664 ODI655645:ODI655664 ONE655645:ONE655664 OXA655645:OXA655664 PGW655645:PGW655664 PQS655645:PQS655664 QAO655645:QAO655664 QKK655645:QKK655664 QUG655645:QUG655664 REC655645:REC655664 RNY655645:RNY655664 RXU655645:RXU655664 SHQ655645:SHQ655664 SRM655645:SRM655664 TBI655645:TBI655664 TLE655645:TLE655664 TVA655645:TVA655664 UEW655645:UEW655664 UOS655645:UOS655664 UYO655645:UYO655664 VIK655645:VIK655664 VSG655645:VSG655664 WCC655645:WCC655664 WLY655645:WLY655664 WVU655645:WVU655664 U721181:U721200 JI721181:JI721200 TE721181:TE721200 ADA721181:ADA721200 AMW721181:AMW721200 AWS721181:AWS721200 BGO721181:BGO721200 BQK721181:BQK721200 CAG721181:CAG721200 CKC721181:CKC721200 CTY721181:CTY721200 DDU721181:DDU721200 DNQ721181:DNQ721200 DXM721181:DXM721200 EHI721181:EHI721200 ERE721181:ERE721200 FBA721181:FBA721200 FKW721181:FKW721200 FUS721181:FUS721200 GEO721181:GEO721200 GOK721181:GOK721200 GYG721181:GYG721200 HIC721181:HIC721200 HRY721181:HRY721200 IBU721181:IBU721200 ILQ721181:ILQ721200 IVM721181:IVM721200 JFI721181:JFI721200 JPE721181:JPE721200 JZA721181:JZA721200 KIW721181:KIW721200 KSS721181:KSS721200 LCO721181:LCO721200 LMK721181:LMK721200 LWG721181:LWG721200 MGC721181:MGC721200 MPY721181:MPY721200 MZU721181:MZU721200 NJQ721181:NJQ721200 NTM721181:NTM721200 ODI721181:ODI721200 ONE721181:ONE721200 OXA721181:OXA721200 PGW721181:PGW721200 PQS721181:PQS721200 QAO721181:QAO721200 QKK721181:QKK721200 QUG721181:QUG721200 REC721181:REC721200 RNY721181:RNY721200 RXU721181:RXU721200 SHQ721181:SHQ721200 SRM721181:SRM721200 TBI721181:TBI721200 TLE721181:TLE721200 TVA721181:TVA721200 UEW721181:UEW721200 UOS721181:UOS721200 UYO721181:UYO721200 VIK721181:VIK721200 VSG721181:VSG721200 WCC721181:WCC721200 WLY721181:WLY721200 WVU721181:WVU721200 U786717:U786736 JI786717:JI786736 TE786717:TE786736 ADA786717:ADA786736 AMW786717:AMW786736 AWS786717:AWS786736 BGO786717:BGO786736 BQK786717:BQK786736 CAG786717:CAG786736 CKC786717:CKC786736 CTY786717:CTY786736 DDU786717:DDU786736 DNQ786717:DNQ786736 DXM786717:DXM786736 EHI786717:EHI786736 ERE786717:ERE786736 FBA786717:FBA786736 FKW786717:FKW786736 FUS786717:FUS786736 GEO786717:GEO786736 GOK786717:GOK786736 GYG786717:GYG786736 HIC786717:HIC786736 HRY786717:HRY786736 IBU786717:IBU786736 ILQ786717:ILQ786736 IVM786717:IVM786736 JFI786717:JFI786736 JPE786717:JPE786736 JZA786717:JZA786736 KIW786717:KIW786736 KSS786717:KSS786736 LCO786717:LCO786736 LMK786717:LMK786736 LWG786717:LWG786736 MGC786717:MGC786736 MPY786717:MPY786736 MZU786717:MZU786736 NJQ786717:NJQ786736 NTM786717:NTM786736 ODI786717:ODI786736 ONE786717:ONE786736 OXA786717:OXA786736 PGW786717:PGW786736 PQS786717:PQS786736 QAO786717:QAO786736 QKK786717:QKK786736 QUG786717:QUG786736 REC786717:REC786736 RNY786717:RNY786736 RXU786717:RXU786736 SHQ786717:SHQ786736 SRM786717:SRM786736 TBI786717:TBI786736 TLE786717:TLE786736 TVA786717:TVA786736 UEW786717:UEW786736 UOS786717:UOS786736 UYO786717:UYO786736 VIK786717:VIK786736 VSG786717:VSG786736 WCC786717:WCC786736 WLY786717:WLY786736 WVU786717:WVU786736 U852253:U852272 JI852253:JI852272 TE852253:TE852272 ADA852253:ADA852272 AMW852253:AMW852272 AWS852253:AWS852272 BGO852253:BGO852272 BQK852253:BQK852272 CAG852253:CAG852272 CKC852253:CKC852272 CTY852253:CTY852272 DDU852253:DDU852272 DNQ852253:DNQ852272 DXM852253:DXM852272 EHI852253:EHI852272 ERE852253:ERE852272 FBA852253:FBA852272 FKW852253:FKW852272 FUS852253:FUS852272 GEO852253:GEO852272 GOK852253:GOK852272 GYG852253:GYG852272 HIC852253:HIC852272 HRY852253:HRY852272 IBU852253:IBU852272 ILQ852253:ILQ852272 IVM852253:IVM852272 JFI852253:JFI852272 JPE852253:JPE852272 JZA852253:JZA852272 KIW852253:KIW852272 KSS852253:KSS852272 LCO852253:LCO852272 LMK852253:LMK852272 LWG852253:LWG852272 MGC852253:MGC852272 MPY852253:MPY852272 MZU852253:MZU852272 NJQ852253:NJQ852272 NTM852253:NTM852272 ODI852253:ODI852272 ONE852253:ONE852272 OXA852253:OXA852272 PGW852253:PGW852272 PQS852253:PQS852272 QAO852253:QAO852272 QKK852253:QKK852272 QUG852253:QUG852272 REC852253:REC852272 RNY852253:RNY852272 RXU852253:RXU852272 SHQ852253:SHQ852272 SRM852253:SRM852272 TBI852253:TBI852272 TLE852253:TLE852272 TVA852253:TVA852272 UEW852253:UEW852272 UOS852253:UOS852272 UYO852253:UYO852272 VIK852253:VIK852272 VSG852253:VSG852272 WCC852253:WCC852272 WLY852253:WLY852272 WVU852253:WVU852272 U917789:U917808 JI917789:JI917808 TE917789:TE917808 ADA917789:ADA917808 AMW917789:AMW917808 AWS917789:AWS917808 BGO917789:BGO917808 BQK917789:BQK917808 CAG917789:CAG917808 CKC917789:CKC917808 CTY917789:CTY917808 DDU917789:DDU917808 DNQ917789:DNQ917808 DXM917789:DXM917808 EHI917789:EHI917808 ERE917789:ERE917808 FBA917789:FBA917808 FKW917789:FKW917808 FUS917789:FUS917808 GEO917789:GEO917808 GOK917789:GOK917808 GYG917789:GYG917808 HIC917789:HIC917808 HRY917789:HRY917808 IBU917789:IBU917808 ILQ917789:ILQ917808 IVM917789:IVM917808 JFI917789:JFI917808 JPE917789:JPE917808 JZA917789:JZA917808 KIW917789:KIW917808 KSS917789:KSS917808 LCO917789:LCO917808 LMK917789:LMK917808 LWG917789:LWG917808 MGC917789:MGC917808 MPY917789:MPY917808 MZU917789:MZU917808 NJQ917789:NJQ917808 NTM917789:NTM917808 ODI917789:ODI917808 ONE917789:ONE917808 OXA917789:OXA917808 PGW917789:PGW917808 PQS917789:PQS917808 QAO917789:QAO917808 QKK917789:QKK917808 QUG917789:QUG917808 REC917789:REC917808 RNY917789:RNY917808 RXU917789:RXU917808 SHQ917789:SHQ917808 SRM917789:SRM917808 TBI917789:TBI917808 TLE917789:TLE917808 TVA917789:TVA917808 UEW917789:UEW917808 UOS917789:UOS917808 UYO917789:UYO917808 VIK917789:VIK917808 VSG917789:VSG917808 WCC917789:WCC917808 WLY917789:WLY917808 WVU917789:WVU917808 U983325:U983344 JI983325:JI983344 TE983325:TE983344 ADA983325:ADA983344 AMW983325:AMW983344 AWS983325:AWS983344 BGO983325:BGO983344 BQK983325:BQK983344 CAG983325:CAG983344 CKC983325:CKC983344 CTY983325:CTY983344 DDU983325:DDU983344 DNQ983325:DNQ983344 DXM983325:DXM983344 EHI983325:EHI983344 ERE983325:ERE983344 FBA983325:FBA983344 FKW983325:FKW983344 FUS983325:FUS983344 GEO983325:GEO983344 GOK983325:GOK983344 GYG983325:GYG983344 HIC983325:HIC983344 HRY983325:HRY983344 IBU983325:IBU983344 ILQ983325:ILQ983344 IVM983325:IVM983344 JFI983325:JFI983344 JPE983325:JPE983344 JZA983325:JZA983344 KIW983325:KIW983344 KSS983325:KSS983344 LCO983325:LCO983344 LMK983325:LMK983344 LWG983325:LWG983344 MGC983325:MGC983344 MPY983325:MPY983344 MZU983325:MZU983344 NJQ983325:NJQ983344 NTM983325:NTM983344 ODI983325:ODI983344 ONE983325:ONE983344 OXA983325:OXA983344 PGW983325:PGW983344 PQS983325:PQS983344 QAO983325:QAO983344 QKK983325:QKK983344 QUG983325:QUG983344 REC983325:REC983344 RNY983325:RNY983344 RXU983325:RXU983344 SHQ983325:SHQ983344 SRM983325:SRM983344 TBI983325:TBI983344 TLE983325:TLE983344 TVA983325:TVA983344 UEW983325:UEW983344 UOS983325:UOS983344 UYO983325:UYO983344 VIK983325:VIK983344 VSG983325:VSG983344 WCC983325:WCC983344 WLY983325:WLY983344 WVU31:WVU3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JI35:JI328 TE35:TE328 ADA35:ADA328 AMW35:AMW328 AWS35:AWS328 BGO35:BGO328 BQK35:BQK328 CAG35:CAG328 CKC35:CKC328 CTY35:CTY328 DDU35:DDU328 DNQ35:DNQ328 DXM35:DXM328 EHI35:EHI328 ERE35:ERE328 FBA35:FBA328 FKW35:FKW328 FUS35:FUS328 GEO35:GEO328 GOK35:GOK328 GYG35:GYG328 HIC35:HIC328 HRY35:HRY328 IBU35:IBU328 ILQ35:ILQ328 IVM35:IVM328 JFI35:JFI328 JPE35:JPE328 JZA35:JZA328 KIW35:KIW328 KSS35:KSS328 LCO35:LCO328 LMK35:LMK328 LWG35:LWG328 MGC35:MGC328 MPY35:MPY328 MZU35:MZU328 NJQ35:NJQ328 NTM35:NTM328 ODI35:ODI328 ONE35:ONE328 OXA35:OXA328 PGW35:PGW328 PQS35:PQS328 QAO35:QAO328 QKK35:QKK328 QUG35:QUG328 REC35:REC328 RNY35:RNY328 RXU35:RXU328 SHQ35:SHQ328 SRM35:SRM328 TBI35:TBI328 TLE35:TLE328 TVA35:TVA328 UEW35:UEW328 UOS35:UOS328 UYO35:UYO328 VIK35:VIK328 VSG35:VSG328 WCC35:WCC328 WLY35:WLY328 WVU35:WVU328" xr:uid="{8DE94E00-FB0C-48C3-A6DD-4D006B51D753}">
      <formula1>"yes, no"</formula1>
    </dataValidation>
    <dataValidation type="list" allowBlank="1" showInputMessage="1" showErrorMessage="1" sqref="WVV983325:WVV983344 V65821:V65840 JJ65821:JJ65840 TF65821:TF65840 ADB65821:ADB65840 AMX65821:AMX65840 AWT65821:AWT65840 BGP65821:BGP65840 BQL65821:BQL65840 CAH65821:CAH65840 CKD65821:CKD65840 CTZ65821:CTZ65840 DDV65821:DDV65840 DNR65821:DNR65840 DXN65821:DXN65840 EHJ65821:EHJ65840 ERF65821:ERF65840 FBB65821:FBB65840 FKX65821:FKX65840 FUT65821:FUT65840 GEP65821:GEP65840 GOL65821:GOL65840 GYH65821:GYH65840 HID65821:HID65840 HRZ65821:HRZ65840 IBV65821:IBV65840 ILR65821:ILR65840 IVN65821:IVN65840 JFJ65821:JFJ65840 JPF65821:JPF65840 JZB65821:JZB65840 KIX65821:KIX65840 KST65821:KST65840 LCP65821:LCP65840 LML65821:LML65840 LWH65821:LWH65840 MGD65821:MGD65840 MPZ65821:MPZ65840 MZV65821:MZV65840 NJR65821:NJR65840 NTN65821:NTN65840 ODJ65821:ODJ65840 ONF65821:ONF65840 OXB65821:OXB65840 PGX65821:PGX65840 PQT65821:PQT65840 QAP65821:QAP65840 QKL65821:QKL65840 QUH65821:QUH65840 RED65821:RED65840 RNZ65821:RNZ65840 RXV65821:RXV65840 SHR65821:SHR65840 SRN65821:SRN65840 TBJ65821:TBJ65840 TLF65821:TLF65840 TVB65821:TVB65840 UEX65821:UEX65840 UOT65821:UOT65840 UYP65821:UYP65840 VIL65821:VIL65840 VSH65821:VSH65840 WCD65821:WCD65840 WLZ65821:WLZ65840 WVV65821:WVV65840 V131357:V131376 JJ131357:JJ131376 TF131357:TF131376 ADB131357:ADB131376 AMX131357:AMX131376 AWT131357:AWT131376 BGP131357:BGP131376 BQL131357:BQL131376 CAH131357:CAH131376 CKD131357:CKD131376 CTZ131357:CTZ131376 DDV131357:DDV131376 DNR131357:DNR131376 DXN131357:DXN131376 EHJ131357:EHJ131376 ERF131357:ERF131376 FBB131357:FBB131376 FKX131357:FKX131376 FUT131357:FUT131376 GEP131357:GEP131376 GOL131357:GOL131376 GYH131357:GYH131376 HID131357:HID131376 HRZ131357:HRZ131376 IBV131357:IBV131376 ILR131357:ILR131376 IVN131357:IVN131376 JFJ131357:JFJ131376 JPF131357:JPF131376 JZB131357:JZB131376 KIX131357:KIX131376 KST131357:KST131376 LCP131357:LCP131376 LML131357:LML131376 LWH131357:LWH131376 MGD131357:MGD131376 MPZ131357:MPZ131376 MZV131357:MZV131376 NJR131357:NJR131376 NTN131357:NTN131376 ODJ131357:ODJ131376 ONF131357:ONF131376 OXB131357:OXB131376 PGX131357:PGX131376 PQT131357:PQT131376 QAP131357:QAP131376 QKL131357:QKL131376 QUH131357:QUH131376 RED131357:RED131376 RNZ131357:RNZ131376 RXV131357:RXV131376 SHR131357:SHR131376 SRN131357:SRN131376 TBJ131357:TBJ131376 TLF131357:TLF131376 TVB131357:TVB131376 UEX131357:UEX131376 UOT131357:UOT131376 UYP131357:UYP131376 VIL131357:VIL131376 VSH131357:VSH131376 WCD131357:WCD131376 WLZ131357:WLZ131376 WVV131357:WVV131376 V196893:V196912 JJ196893:JJ196912 TF196893:TF196912 ADB196893:ADB196912 AMX196893:AMX196912 AWT196893:AWT196912 BGP196893:BGP196912 BQL196893:BQL196912 CAH196893:CAH196912 CKD196893:CKD196912 CTZ196893:CTZ196912 DDV196893:DDV196912 DNR196893:DNR196912 DXN196893:DXN196912 EHJ196893:EHJ196912 ERF196893:ERF196912 FBB196893:FBB196912 FKX196893:FKX196912 FUT196893:FUT196912 GEP196893:GEP196912 GOL196893:GOL196912 GYH196893:GYH196912 HID196893:HID196912 HRZ196893:HRZ196912 IBV196893:IBV196912 ILR196893:ILR196912 IVN196893:IVN196912 JFJ196893:JFJ196912 JPF196893:JPF196912 JZB196893:JZB196912 KIX196893:KIX196912 KST196893:KST196912 LCP196893:LCP196912 LML196893:LML196912 LWH196893:LWH196912 MGD196893:MGD196912 MPZ196893:MPZ196912 MZV196893:MZV196912 NJR196893:NJR196912 NTN196893:NTN196912 ODJ196893:ODJ196912 ONF196893:ONF196912 OXB196893:OXB196912 PGX196893:PGX196912 PQT196893:PQT196912 QAP196893:QAP196912 QKL196893:QKL196912 QUH196893:QUH196912 RED196893:RED196912 RNZ196893:RNZ196912 RXV196893:RXV196912 SHR196893:SHR196912 SRN196893:SRN196912 TBJ196893:TBJ196912 TLF196893:TLF196912 TVB196893:TVB196912 UEX196893:UEX196912 UOT196893:UOT196912 UYP196893:UYP196912 VIL196893:VIL196912 VSH196893:VSH196912 WCD196893:WCD196912 WLZ196893:WLZ196912 WVV196893:WVV196912 V262429:V262448 JJ262429:JJ262448 TF262429:TF262448 ADB262429:ADB262448 AMX262429:AMX262448 AWT262429:AWT262448 BGP262429:BGP262448 BQL262429:BQL262448 CAH262429:CAH262448 CKD262429:CKD262448 CTZ262429:CTZ262448 DDV262429:DDV262448 DNR262429:DNR262448 DXN262429:DXN262448 EHJ262429:EHJ262448 ERF262429:ERF262448 FBB262429:FBB262448 FKX262429:FKX262448 FUT262429:FUT262448 GEP262429:GEP262448 GOL262429:GOL262448 GYH262429:GYH262448 HID262429:HID262448 HRZ262429:HRZ262448 IBV262429:IBV262448 ILR262429:ILR262448 IVN262429:IVN262448 JFJ262429:JFJ262448 JPF262429:JPF262448 JZB262429:JZB262448 KIX262429:KIX262448 KST262429:KST262448 LCP262429:LCP262448 LML262429:LML262448 LWH262429:LWH262448 MGD262429:MGD262448 MPZ262429:MPZ262448 MZV262429:MZV262448 NJR262429:NJR262448 NTN262429:NTN262448 ODJ262429:ODJ262448 ONF262429:ONF262448 OXB262429:OXB262448 PGX262429:PGX262448 PQT262429:PQT262448 QAP262429:QAP262448 QKL262429:QKL262448 QUH262429:QUH262448 RED262429:RED262448 RNZ262429:RNZ262448 RXV262429:RXV262448 SHR262429:SHR262448 SRN262429:SRN262448 TBJ262429:TBJ262448 TLF262429:TLF262448 TVB262429:TVB262448 UEX262429:UEX262448 UOT262429:UOT262448 UYP262429:UYP262448 VIL262429:VIL262448 VSH262429:VSH262448 WCD262429:WCD262448 WLZ262429:WLZ262448 WVV262429:WVV262448 V327965:V327984 JJ327965:JJ327984 TF327965:TF327984 ADB327965:ADB327984 AMX327965:AMX327984 AWT327965:AWT327984 BGP327965:BGP327984 BQL327965:BQL327984 CAH327965:CAH327984 CKD327965:CKD327984 CTZ327965:CTZ327984 DDV327965:DDV327984 DNR327965:DNR327984 DXN327965:DXN327984 EHJ327965:EHJ327984 ERF327965:ERF327984 FBB327965:FBB327984 FKX327965:FKX327984 FUT327965:FUT327984 GEP327965:GEP327984 GOL327965:GOL327984 GYH327965:GYH327984 HID327965:HID327984 HRZ327965:HRZ327984 IBV327965:IBV327984 ILR327965:ILR327984 IVN327965:IVN327984 JFJ327965:JFJ327984 JPF327965:JPF327984 JZB327965:JZB327984 KIX327965:KIX327984 KST327965:KST327984 LCP327965:LCP327984 LML327965:LML327984 LWH327965:LWH327984 MGD327965:MGD327984 MPZ327965:MPZ327984 MZV327965:MZV327984 NJR327965:NJR327984 NTN327965:NTN327984 ODJ327965:ODJ327984 ONF327965:ONF327984 OXB327965:OXB327984 PGX327965:PGX327984 PQT327965:PQT327984 QAP327965:QAP327984 QKL327965:QKL327984 QUH327965:QUH327984 RED327965:RED327984 RNZ327965:RNZ327984 RXV327965:RXV327984 SHR327965:SHR327984 SRN327965:SRN327984 TBJ327965:TBJ327984 TLF327965:TLF327984 TVB327965:TVB327984 UEX327965:UEX327984 UOT327965:UOT327984 UYP327965:UYP327984 VIL327965:VIL327984 VSH327965:VSH327984 WCD327965:WCD327984 WLZ327965:WLZ327984 WVV327965:WVV327984 V393501:V393520 JJ393501:JJ393520 TF393501:TF393520 ADB393501:ADB393520 AMX393501:AMX393520 AWT393501:AWT393520 BGP393501:BGP393520 BQL393501:BQL393520 CAH393501:CAH393520 CKD393501:CKD393520 CTZ393501:CTZ393520 DDV393501:DDV393520 DNR393501:DNR393520 DXN393501:DXN393520 EHJ393501:EHJ393520 ERF393501:ERF393520 FBB393501:FBB393520 FKX393501:FKX393520 FUT393501:FUT393520 GEP393501:GEP393520 GOL393501:GOL393520 GYH393501:GYH393520 HID393501:HID393520 HRZ393501:HRZ393520 IBV393501:IBV393520 ILR393501:ILR393520 IVN393501:IVN393520 JFJ393501:JFJ393520 JPF393501:JPF393520 JZB393501:JZB393520 KIX393501:KIX393520 KST393501:KST393520 LCP393501:LCP393520 LML393501:LML393520 LWH393501:LWH393520 MGD393501:MGD393520 MPZ393501:MPZ393520 MZV393501:MZV393520 NJR393501:NJR393520 NTN393501:NTN393520 ODJ393501:ODJ393520 ONF393501:ONF393520 OXB393501:OXB393520 PGX393501:PGX393520 PQT393501:PQT393520 QAP393501:QAP393520 QKL393501:QKL393520 QUH393501:QUH393520 RED393501:RED393520 RNZ393501:RNZ393520 RXV393501:RXV393520 SHR393501:SHR393520 SRN393501:SRN393520 TBJ393501:TBJ393520 TLF393501:TLF393520 TVB393501:TVB393520 UEX393501:UEX393520 UOT393501:UOT393520 UYP393501:UYP393520 VIL393501:VIL393520 VSH393501:VSH393520 WCD393501:WCD393520 WLZ393501:WLZ393520 WVV393501:WVV393520 V459037:V459056 JJ459037:JJ459056 TF459037:TF459056 ADB459037:ADB459056 AMX459037:AMX459056 AWT459037:AWT459056 BGP459037:BGP459056 BQL459037:BQL459056 CAH459037:CAH459056 CKD459037:CKD459056 CTZ459037:CTZ459056 DDV459037:DDV459056 DNR459037:DNR459056 DXN459037:DXN459056 EHJ459037:EHJ459056 ERF459037:ERF459056 FBB459037:FBB459056 FKX459037:FKX459056 FUT459037:FUT459056 GEP459037:GEP459056 GOL459037:GOL459056 GYH459037:GYH459056 HID459037:HID459056 HRZ459037:HRZ459056 IBV459037:IBV459056 ILR459037:ILR459056 IVN459037:IVN459056 JFJ459037:JFJ459056 JPF459037:JPF459056 JZB459037:JZB459056 KIX459037:KIX459056 KST459037:KST459056 LCP459037:LCP459056 LML459037:LML459056 LWH459037:LWH459056 MGD459037:MGD459056 MPZ459037:MPZ459056 MZV459037:MZV459056 NJR459037:NJR459056 NTN459037:NTN459056 ODJ459037:ODJ459056 ONF459037:ONF459056 OXB459037:OXB459056 PGX459037:PGX459056 PQT459037:PQT459056 QAP459037:QAP459056 QKL459037:QKL459056 QUH459037:QUH459056 RED459037:RED459056 RNZ459037:RNZ459056 RXV459037:RXV459056 SHR459037:SHR459056 SRN459037:SRN459056 TBJ459037:TBJ459056 TLF459037:TLF459056 TVB459037:TVB459056 UEX459037:UEX459056 UOT459037:UOT459056 UYP459037:UYP459056 VIL459037:VIL459056 VSH459037:VSH459056 WCD459037:WCD459056 WLZ459037:WLZ459056 WVV459037:WVV459056 V524573:V524592 JJ524573:JJ524592 TF524573:TF524592 ADB524573:ADB524592 AMX524573:AMX524592 AWT524573:AWT524592 BGP524573:BGP524592 BQL524573:BQL524592 CAH524573:CAH524592 CKD524573:CKD524592 CTZ524573:CTZ524592 DDV524573:DDV524592 DNR524573:DNR524592 DXN524573:DXN524592 EHJ524573:EHJ524592 ERF524573:ERF524592 FBB524573:FBB524592 FKX524573:FKX524592 FUT524573:FUT524592 GEP524573:GEP524592 GOL524573:GOL524592 GYH524573:GYH524592 HID524573:HID524592 HRZ524573:HRZ524592 IBV524573:IBV524592 ILR524573:ILR524592 IVN524573:IVN524592 JFJ524573:JFJ524592 JPF524573:JPF524592 JZB524573:JZB524592 KIX524573:KIX524592 KST524573:KST524592 LCP524573:LCP524592 LML524573:LML524592 LWH524573:LWH524592 MGD524573:MGD524592 MPZ524573:MPZ524592 MZV524573:MZV524592 NJR524573:NJR524592 NTN524573:NTN524592 ODJ524573:ODJ524592 ONF524573:ONF524592 OXB524573:OXB524592 PGX524573:PGX524592 PQT524573:PQT524592 QAP524573:QAP524592 QKL524573:QKL524592 QUH524573:QUH524592 RED524573:RED524592 RNZ524573:RNZ524592 RXV524573:RXV524592 SHR524573:SHR524592 SRN524573:SRN524592 TBJ524573:TBJ524592 TLF524573:TLF524592 TVB524573:TVB524592 UEX524573:UEX524592 UOT524573:UOT524592 UYP524573:UYP524592 VIL524573:VIL524592 VSH524573:VSH524592 WCD524573:WCD524592 WLZ524573:WLZ524592 WVV524573:WVV524592 V590109:V590128 JJ590109:JJ590128 TF590109:TF590128 ADB590109:ADB590128 AMX590109:AMX590128 AWT590109:AWT590128 BGP590109:BGP590128 BQL590109:BQL590128 CAH590109:CAH590128 CKD590109:CKD590128 CTZ590109:CTZ590128 DDV590109:DDV590128 DNR590109:DNR590128 DXN590109:DXN590128 EHJ590109:EHJ590128 ERF590109:ERF590128 FBB590109:FBB590128 FKX590109:FKX590128 FUT590109:FUT590128 GEP590109:GEP590128 GOL590109:GOL590128 GYH590109:GYH590128 HID590109:HID590128 HRZ590109:HRZ590128 IBV590109:IBV590128 ILR590109:ILR590128 IVN590109:IVN590128 JFJ590109:JFJ590128 JPF590109:JPF590128 JZB590109:JZB590128 KIX590109:KIX590128 KST590109:KST590128 LCP590109:LCP590128 LML590109:LML590128 LWH590109:LWH590128 MGD590109:MGD590128 MPZ590109:MPZ590128 MZV590109:MZV590128 NJR590109:NJR590128 NTN590109:NTN590128 ODJ590109:ODJ590128 ONF590109:ONF590128 OXB590109:OXB590128 PGX590109:PGX590128 PQT590109:PQT590128 QAP590109:QAP590128 QKL590109:QKL590128 QUH590109:QUH590128 RED590109:RED590128 RNZ590109:RNZ590128 RXV590109:RXV590128 SHR590109:SHR590128 SRN590109:SRN590128 TBJ590109:TBJ590128 TLF590109:TLF590128 TVB590109:TVB590128 UEX590109:UEX590128 UOT590109:UOT590128 UYP590109:UYP590128 VIL590109:VIL590128 VSH590109:VSH590128 WCD590109:WCD590128 WLZ590109:WLZ590128 WVV590109:WVV590128 V655645:V655664 JJ655645:JJ655664 TF655645:TF655664 ADB655645:ADB655664 AMX655645:AMX655664 AWT655645:AWT655664 BGP655645:BGP655664 BQL655645:BQL655664 CAH655645:CAH655664 CKD655645:CKD655664 CTZ655645:CTZ655664 DDV655645:DDV655664 DNR655645:DNR655664 DXN655645:DXN655664 EHJ655645:EHJ655664 ERF655645:ERF655664 FBB655645:FBB655664 FKX655645:FKX655664 FUT655645:FUT655664 GEP655645:GEP655664 GOL655645:GOL655664 GYH655645:GYH655664 HID655645:HID655664 HRZ655645:HRZ655664 IBV655645:IBV655664 ILR655645:ILR655664 IVN655645:IVN655664 JFJ655645:JFJ655664 JPF655645:JPF655664 JZB655645:JZB655664 KIX655645:KIX655664 KST655645:KST655664 LCP655645:LCP655664 LML655645:LML655664 LWH655645:LWH655664 MGD655645:MGD655664 MPZ655645:MPZ655664 MZV655645:MZV655664 NJR655645:NJR655664 NTN655645:NTN655664 ODJ655645:ODJ655664 ONF655645:ONF655664 OXB655645:OXB655664 PGX655645:PGX655664 PQT655645:PQT655664 QAP655645:QAP655664 QKL655645:QKL655664 QUH655645:QUH655664 RED655645:RED655664 RNZ655645:RNZ655664 RXV655645:RXV655664 SHR655645:SHR655664 SRN655645:SRN655664 TBJ655645:TBJ655664 TLF655645:TLF655664 TVB655645:TVB655664 UEX655645:UEX655664 UOT655645:UOT655664 UYP655645:UYP655664 VIL655645:VIL655664 VSH655645:VSH655664 WCD655645:WCD655664 WLZ655645:WLZ655664 WVV655645:WVV655664 V721181:V721200 JJ721181:JJ721200 TF721181:TF721200 ADB721181:ADB721200 AMX721181:AMX721200 AWT721181:AWT721200 BGP721181:BGP721200 BQL721181:BQL721200 CAH721181:CAH721200 CKD721181:CKD721200 CTZ721181:CTZ721200 DDV721181:DDV721200 DNR721181:DNR721200 DXN721181:DXN721200 EHJ721181:EHJ721200 ERF721181:ERF721200 FBB721181:FBB721200 FKX721181:FKX721200 FUT721181:FUT721200 GEP721181:GEP721200 GOL721181:GOL721200 GYH721181:GYH721200 HID721181:HID721200 HRZ721181:HRZ721200 IBV721181:IBV721200 ILR721181:ILR721200 IVN721181:IVN721200 JFJ721181:JFJ721200 JPF721181:JPF721200 JZB721181:JZB721200 KIX721181:KIX721200 KST721181:KST721200 LCP721181:LCP721200 LML721181:LML721200 LWH721181:LWH721200 MGD721181:MGD721200 MPZ721181:MPZ721200 MZV721181:MZV721200 NJR721181:NJR721200 NTN721181:NTN721200 ODJ721181:ODJ721200 ONF721181:ONF721200 OXB721181:OXB721200 PGX721181:PGX721200 PQT721181:PQT721200 QAP721181:QAP721200 QKL721181:QKL721200 QUH721181:QUH721200 RED721181:RED721200 RNZ721181:RNZ721200 RXV721181:RXV721200 SHR721181:SHR721200 SRN721181:SRN721200 TBJ721181:TBJ721200 TLF721181:TLF721200 TVB721181:TVB721200 UEX721181:UEX721200 UOT721181:UOT721200 UYP721181:UYP721200 VIL721181:VIL721200 VSH721181:VSH721200 WCD721181:WCD721200 WLZ721181:WLZ721200 WVV721181:WVV721200 V786717:V786736 JJ786717:JJ786736 TF786717:TF786736 ADB786717:ADB786736 AMX786717:AMX786736 AWT786717:AWT786736 BGP786717:BGP786736 BQL786717:BQL786736 CAH786717:CAH786736 CKD786717:CKD786736 CTZ786717:CTZ786736 DDV786717:DDV786736 DNR786717:DNR786736 DXN786717:DXN786736 EHJ786717:EHJ786736 ERF786717:ERF786736 FBB786717:FBB786736 FKX786717:FKX786736 FUT786717:FUT786736 GEP786717:GEP786736 GOL786717:GOL786736 GYH786717:GYH786736 HID786717:HID786736 HRZ786717:HRZ786736 IBV786717:IBV786736 ILR786717:ILR786736 IVN786717:IVN786736 JFJ786717:JFJ786736 JPF786717:JPF786736 JZB786717:JZB786736 KIX786717:KIX786736 KST786717:KST786736 LCP786717:LCP786736 LML786717:LML786736 LWH786717:LWH786736 MGD786717:MGD786736 MPZ786717:MPZ786736 MZV786717:MZV786736 NJR786717:NJR786736 NTN786717:NTN786736 ODJ786717:ODJ786736 ONF786717:ONF786736 OXB786717:OXB786736 PGX786717:PGX786736 PQT786717:PQT786736 QAP786717:QAP786736 QKL786717:QKL786736 QUH786717:QUH786736 RED786717:RED786736 RNZ786717:RNZ786736 RXV786717:RXV786736 SHR786717:SHR786736 SRN786717:SRN786736 TBJ786717:TBJ786736 TLF786717:TLF786736 TVB786717:TVB786736 UEX786717:UEX786736 UOT786717:UOT786736 UYP786717:UYP786736 VIL786717:VIL786736 VSH786717:VSH786736 WCD786717:WCD786736 WLZ786717:WLZ786736 WVV786717:WVV786736 V852253:V852272 JJ852253:JJ852272 TF852253:TF852272 ADB852253:ADB852272 AMX852253:AMX852272 AWT852253:AWT852272 BGP852253:BGP852272 BQL852253:BQL852272 CAH852253:CAH852272 CKD852253:CKD852272 CTZ852253:CTZ852272 DDV852253:DDV852272 DNR852253:DNR852272 DXN852253:DXN852272 EHJ852253:EHJ852272 ERF852253:ERF852272 FBB852253:FBB852272 FKX852253:FKX852272 FUT852253:FUT852272 GEP852253:GEP852272 GOL852253:GOL852272 GYH852253:GYH852272 HID852253:HID852272 HRZ852253:HRZ852272 IBV852253:IBV852272 ILR852253:ILR852272 IVN852253:IVN852272 JFJ852253:JFJ852272 JPF852253:JPF852272 JZB852253:JZB852272 KIX852253:KIX852272 KST852253:KST852272 LCP852253:LCP852272 LML852253:LML852272 LWH852253:LWH852272 MGD852253:MGD852272 MPZ852253:MPZ852272 MZV852253:MZV852272 NJR852253:NJR852272 NTN852253:NTN852272 ODJ852253:ODJ852272 ONF852253:ONF852272 OXB852253:OXB852272 PGX852253:PGX852272 PQT852253:PQT852272 QAP852253:QAP852272 QKL852253:QKL852272 QUH852253:QUH852272 RED852253:RED852272 RNZ852253:RNZ852272 RXV852253:RXV852272 SHR852253:SHR852272 SRN852253:SRN852272 TBJ852253:TBJ852272 TLF852253:TLF852272 TVB852253:TVB852272 UEX852253:UEX852272 UOT852253:UOT852272 UYP852253:UYP852272 VIL852253:VIL852272 VSH852253:VSH852272 WCD852253:WCD852272 WLZ852253:WLZ852272 WVV852253:WVV852272 V917789:V917808 JJ917789:JJ917808 TF917789:TF917808 ADB917789:ADB917808 AMX917789:AMX917808 AWT917789:AWT917808 BGP917789:BGP917808 BQL917789:BQL917808 CAH917789:CAH917808 CKD917789:CKD917808 CTZ917789:CTZ917808 DDV917789:DDV917808 DNR917789:DNR917808 DXN917789:DXN917808 EHJ917789:EHJ917808 ERF917789:ERF917808 FBB917789:FBB917808 FKX917789:FKX917808 FUT917789:FUT917808 GEP917789:GEP917808 GOL917789:GOL917808 GYH917789:GYH917808 HID917789:HID917808 HRZ917789:HRZ917808 IBV917789:IBV917808 ILR917789:ILR917808 IVN917789:IVN917808 JFJ917789:JFJ917808 JPF917789:JPF917808 JZB917789:JZB917808 KIX917789:KIX917808 KST917789:KST917808 LCP917789:LCP917808 LML917789:LML917808 LWH917789:LWH917808 MGD917789:MGD917808 MPZ917789:MPZ917808 MZV917789:MZV917808 NJR917789:NJR917808 NTN917789:NTN917808 ODJ917789:ODJ917808 ONF917789:ONF917808 OXB917789:OXB917808 PGX917789:PGX917808 PQT917789:PQT917808 QAP917789:QAP917808 QKL917789:QKL917808 QUH917789:QUH917808 RED917789:RED917808 RNZ917789:RNZ917808 RXV917789:RXV917808 SHR917789:SHR917808 SRN917789:SRN917808 TBJ917789:TBJ917808 TLF917789:TLF917808 TVB917789:TVB917808 UEX917789:UEX917808 UOT917789:UOT917808 UYP917789:UYP917808 VIL917789:VIL917808 VSH917789:VSH917808 WCD917789:WCD917808 WLZ917789:WLZ917808 WVV917789:WVV917808 V983325:V983344 JJ983325:JJ983344 TF983325:TF983344 ADB983325:ADB983344 AMX983325:AMX983344 AWT983325:AWT983344 BGP983325:BGP983344 BQL983325:BQL983344 CAH983325:CAH983344 CKD983325:CKD983344 CTZ983325:CTZ983344 DDV983325:DDV983344 DNR983325:DNR983344 DXN983325:DXN983344 EHJ983325:EHJ983344 ERF983325:ERF983344 FBB983325:FBB983344 FKX983325:FKX983344 FUT983325:FUT983344 GEP983325:GEP983344 GOL983325:GOL983344 GYH983325:GYH983344 HID983325:HID983344 HRZ983325:HRZ983344 IBV983325:IBV983344 ILR983325:ILR983344 IVN983325:IVN983344 JFJ983325:JFJ983344 JPF983325:JPF983344 JZB983325:JZB983344 KIX983325:KIX983344 KST983325:KST983344 LCP983325:LCP983344 LML983325:LML983344 LWH983325:LWH983344 MGD983325:MGD983344 MPZ983325:MPZ983344 MZV983325:MZV983344 NJR983325:NJR983344 NTN983325:NTN983344 ODJ983325:ODJ983344 ONF983325:ONF983344 OXB983325:OXB983344 PGX983325:PGX983344 PQT983325:PQT983344 QAP983325:QAP983344 QKL983325:QKL983344 QUH983325:QUH983344 RED983325:RED983344 RNZ983325:RNZ983344 RXV983325:RXV983344 SHR983325:SHR983344 SRN983325:SRN983344 TBJ983325:TBJ983344 TLF983325:TLF983344 TVB983325:TVB983344 UEX983325:UEX983344 UOT983325:UOT983344 UYP983325:UYP983344 VIL983325:VIL983344 VSH983325:VSH983344 WCD983325:WCD983344 WLZ983325:WLZ983344 JJ31:JJ32 TF31:TF32 ADB31:ADB32 AMX31:AMX32 AWT31:AWT32 BGP31:BGP32 BQL31:BQL32 CAH31:CAH32 CKD31:CKD32 CTZ31:CTZ32 DDV31:DDV32 DNR31:DNR32 DXN31:DXN32 EHJ31:EHJ32 ERF31:ERF32 FBB31:FBB32 FKX31:FKX32 FUT31:FUT32 GEP31:GEP32 GOL31:GOL32 GYH31:GYH32 HID31:HID32 HRZ31:HRZ32 IBV31:IBV32 ILR31:ILR32 IVN31:IVN32 JFJ31:JFJ32 JPF31:JPF32 JZB31:JZB32 KIX31:KIX32 KST31:KST32 LCP31:LCP32 LML31:LML32 LWH31:LWH32 MGD31:MGD32 MPZ31:MPZ32 MZV31:MZV32 NJR31:NJR32 NTN31:NTN32 ODJ31:ODJ32 ONF31:ONF32 OXB31:OXB32 PGX31:PGX32 PQT31:PQT32 QAP31:QAP32 QKL31:QKL32 QUH31:QUH32 RED31:RED32 RNZ31:RNZ32 RXV31:RXV32 SHR31:SHR32 SRN31:SRN32 TBJ31:TBJ32 TLF31:TLF32 TVB31:TVB32 UEX31:UEX32 UOT31:UOT32 UYP31:UYP32 VIL31:VIL32 VSH31:VSH32 WCD31:WCD32 WLZ31:WLZ32 WVV31:WVV32 JJ35:JJ328 TF35:TF328 ADB35:ADB328 AMX35:AMX328 AWT35:AWT328 BGP35:BGP328 BQL35:BQL328 CAH35:CAH328 CKD35:CKD328 CTZ35:CTZ328 DDV35:DDV328 DNR35:DNR328 DXN35:DXN328 EHJ35:EHJ328 ERF35:ERF328 FBB35:FBB328 FKX35:FKX328 FUT35:FUT328 GEP35:GEP328 GOL35:GOL328 GYH35:GYH328 HID35:HID328 HRZ35:HRZ328 IBV35:IBV328 ILR35:ILR328 IVN35:IVN328 JFJ35:JFJ328 JPF35:JPF328 JZB35:JZB328 KIX35:KIX328 KST35:KST328 LCP35:LCP328 LML35:LML328 LWH35:LWH328 MGD35:MGD328 MPZ35:MPZ328 MZV35:MZV328 NJR35:NJR328 NTN35:NTN328 ODJ35:ODJ328 ONF35:ONF328 OXB35:OXB328 PGX35:PGX328 PQT35:PQT328 QAP35:QAP328 QKL35:QKL328 QUH35:QUH328 RED35:RED328 RNZ35:RNZ328 RXV35:RXV328 SHR35:SHR328 SRN35:SRN328 TBJ35:TBJ328 TLF35:TLF328 TVB35:TVB328 UEX35:UEX328 UOT35:UOT328 UYP35:UYP328 VIL35:VIL328 VSH35:VSH328 WCD35:WCD328 WLZ35:WLZ328 WVV35:WVV328" xr:uid="{5C456ECF-4F4A-4259-8645-2CEA5A7849FD}">
      <formula1>"firm, as available and interruptible, other (specify in column AH)"</formula1>
    </dataValidation>
    <dataValidation type="list" allowBlank="1" showInputMessage="1" showErrorMessage="1" sqref="K65821:K65840 IW65821:IW65840 SS65821:SS65840 ACO65821:ACO65840 AMK65821:AMK65840 AWG65821:AWG65840 BGC65821:BGC65840 BPY65821:BPY65840 BZU65821:BZU65840 CJQ65821:CJQ65840 CTM65821:CTM65840 DDI65821:DDI65840 DNE65821:DNE65840 DXA65821:DXA65840 EGW65821:EGW65840 EQS65821:EQS65840 FAO65821:FAO65840 FKK65821:FKK65840 FUG65821:FUG65840 GEC65821:GEC65840 GNY65821:GNY65840 GXU65821:GXU65840 HHQ65821:HHQ65840 HRM65821:HRM65840 IBI65821:IBI65840 ILE65821:ILE65840 IVA65821:IVA65840 JEW65821:JEW65840 JOS65821:JOS65840 JYO65821:JYO65840 KIK65821:KIK65840 KSG65821:KSG65840 LCC65821:LCC65840 LLY65821:LLY65840 LVU65821:LVU65840 MFQ65821:MFQ65840 MPM65821:MPM65840 MZI65821:MZI65840 NJE65821:NJE65840 NTA65821:NTA65840 OCW65821:OCW65840 OMS65821:OMS65840 OWO65821:OWO65840 PGK65821:PGK65840 PQG65821:PQG65840 QAC65821:QAC65840 QJY65821:QJY65840 QTU65821:QTU65840 RDQ65821:RDQ65840 RNM65821:RNM65840 RXI65821:RXI65840 SHE65821:SHE65840 SRA65821:SRA65840 TAW65821:TAW65840 TKS65821:TKS65840 TUO65821:TUO65840 UEK65821:UEK65840 UOG65821:UOG65840 UYC65821:UYC65840 VHY65821:VHY65840 VRU65821:VRU65840 WBQ65821:WBQ65840 WLM65821:WLM65840 WVI65821:WVI65840 K131357:K131376 IW131357:IW131376 SS131357:SS131376 ACO131357:ACO131376 AMK131357:AMK131376 AWG131357:AWG131376 BGC131357:BGC131376 BPY131357:BPY131376 BZU131357:BZU131376 CJQ131357:CJQ131376 CTM131357:CTM131376 DDI131357:DDI131376 DNE131357:DNE131376 DXA131357:DXA131376 EGW131357:EGW131376 EQS131357:EQS131376 FAO131357:FAO131376 FKK131357:FKK131376 FUG131357:FUG131376 GEC131357:GEC131376 GNY131357:GNY131376 GXU131357:GXU131376 HHQ131357:HHQ131376 HRM131357:HRM131376 IBI131357:IBI131376 ILE131357:ILE131376 IVA131357:IVA131376 JEW131357:JEW131376 JOS131357:JOS131376 JYO131357:JYO131376 KIK131357:KIK131376 KSG131357:KSG131376 LCC131357:LCC131376 LLY131357:LLY131376 LVU131357:LVU131376 MFQ131357:MFQ131376 MPM131357:MPM131376 MZI131357:MZI131376 NJE131357:NJE131376 NTA131357:NTA131376 OCW131357:OCW131376 OMS131357:OMS131376 OWO131357:OWO131376 PGK131357:PGK131376 PQG131357:PQG131376 QAC131357:QAC131376 QJY131357:QJY131376 QTU131357:QTU131376 RDQ131357:RDQ131376 RNM131357:RNM131376 RXI131357:RXI131376 SHE131357:SHE131376 SRA131357:SRA131376 TAW131357:TAW131376 TKS131357:TKS131376 TUO131357:TUO131376 UEK131357:UEK131376 UOG131357:UOG131376 UYC131357:UYC131376 VHY131357:VHY131376 VRU131357:VRU131376 WBQ131357:WBQ131376 WLM131357:WLM131376 WVI131357:WVI131376 K196893:K196912 IW196893:IW196912 SS196893:SS196912 ACO196893:ACO196912 AMK196893:AMK196912 AWG196893:AWG196912 BGC196893:BGC196912 BPY196893:BPY196912 BZU196893:BZU196912 CJQ196893:CJQ196912 CTM196893:CTM196912 DDI196893:DDI196912 DNE196893:DNE196912 DXA196893:DXA196912 EGW196893:EGW196912 EQS196893:EQS196912 FAO196893:FAO196912 FKK196893:FKK196912 FUG196893:FUG196912 GEC196893:GEC196912 GNY196893:GNY196912 GXU196893:GXU196912 HHQ196893:HHQ196912 HRM196893:HRM196912 IBI196893:IBI196912 ILE196893:ILE196912 IVA196893:IVA196912 JEW196893:JEW196912 JOS196893:JOS196912 JYO196893:JYO196912 KIK196893:KIK196912 KSG196893:KSG196912 LCC196893:LCC196912 LLY196893:LLY196912 LVU196893:LVU196912 MFQ196893:MFQ196912 MPM196893:MPM196912 MZI196893:MZI196912 NJE196893:NJE196912 NTA196893:NTA196912 OCW196893:OCW196912 OMS196893:OMS196912 OWO196893:OWO196912 PGK196893:PGK196912 PQG196893:PQG196912 QAC196893:QAC196912 QJY196893:QJY196912 QTU196893:QTU196912 RDQ196893:RDQ196912 RNM196893:RNM196912 RXI196893:RXI196912 SHE196893:SHE196912 SRA196893:SRA196912 TAW196893:TAW196912 TKS196893:TKS196912 TUO196893:TUO196912 UEK196893:UEK196912 UOG196893:UOG196912 UYC196893:UYC196912 VHY196893:VHY196912 VRU196893:VRU196912 WBQ196893:WBQ196912 WLM196893:WLM196912 WVI196893:WVI196912 K262429:K262448 IW262429:IW262448 SS262429:SS262448 ACO262429:ACO262448 AMK262429:AMK262448 AWG262429:AWG262448 BGC262429:BGC262448 BPY262429:BPY262448 BZU262429:BZU262448 CJQ262429:CJQ262448 CTM262429:CTM262448 DDI262429:DDI262448 DNE262429:DNE262448 DXA262429:DXA262448 EGW262429:EGW262448 EQS262429:EQS262448 FAO262429:FAO262448 FKK262429:FKK262448 FUG262429:FUG262448 GEC262429:GEC262448 GNY262429:GNY262448 GXU262429:GXU262448 HHQ262429:HHQ262448 HRM262429:HRM262448 IBI262429:IBI262448 ILE262429:ILE262448 IVA262429:IVA262448 JEW262429:JEW262448 JOS262429:JOS262448 JYO262429:JYO262448 KIK262429:KIK262448 KSG262429:KSG262448 LCC262429:LCC262448 LLY262429:LLY262448 LVU262429:LVU262448 MFQ262429:MFQ262448 MPM262429:MPM262448 MZI262429:MZI262448 NJE262429:NJE262448 NTA262429:NTA262448 OCW262429:OCW262448 OMS262429:OMS262448 OWO262429:OWO262448 PGK262429:PGK262448 PQG262429:PQG262448 QAC262429:QAC262448 QJY262429:QJY262448 QTU262429:QTU262448 RDQ262429:RDQ262448 RNM262429:RNM262448 RXI262429:RXI262448 SHE262429:SHE262448 SRA262429:SRA262448 TAW262429:TAW262448 TKS262429:TKS262448 TUO262429:TUO262448 UEK262429:UEK262448 UOG262429:UOG262448 UYC262429:UYC262448 VHY262429:VHY262448 VRU262429:VRU262448 WBQ262429:WBQ262448 WLM262429:WLM262448 WVI262429:WVI262448 K327965:K327984 IW327965:IW327984 SS327965:SS327984 ACO327965:ACO327984 AMK327965:AMK327984 AWG327965:AWG327984 BGC327965:BGC327984 BPY327965:BPY327984 BZU327965:BZU327984 CJQ327965:CJQ327984 CTM327965:CTM327984 DDI327965:DDI327984 DNE327965:DNE327984 DXA327965:DXA327984 EGW327965:EGW327984 EQS327965:EQS327984 FAO327965:FAO327984 FKK327965:FKK327984 FUG327965:FUG327984 GEC327965:GEC327984 GNY327965:GNY327984 GXU327965:GXU327984 HHQ327965:HHQ327984 HRM327965:HRM327984 IBI327965:IBI327984 ILE327965:ILE327984 IVA327965:IVA327984 JEW327965:JEW327984 JOS327965:JOS327984 JYO327965:JYO327984 KIK327965:KIK327984 KSG327965:KSG327984 LCC327965:LCC327984 LLY327965:LLY327984 LVU327965:LVU327984 MFQ327965:MFQ327984 MPM327965:MPM327984 MZI327965:MZI327984 NJE327965:NJE327984 NTA327965:NTA327984 OCW327965:OCW327984 OMS327965:OMS327984 OWO327965:OWO327984 PGK327965:PGK327984 PQG327965:PQG327984 QAC327965:QAC327984 QJY327965:QJY327984 QTU327965:QTU327984 RDQ327965:RDQ327984 RNM327965:RNM327984 RXI327965:RXI327984 SHE327965:SHE327984 SRA327965:SRA327984 TAW327965:TAW327984 TKS327965:TKS327984 TUO327965:TUO327984 UEK327965:UEK327984 UOG327965:UOG327984 UYC327965:UYC327984 VHY327965:VHY327984 VRU327965:VRU327984 WBQ327965:WBQ327984 WLM327965:WLM327984 WVI327965:WVI327984 K393501:K393520 IW393501:IW393520 SS393501:SS393520 ACO393501:ACO393520 AMK393501:AMK393520 AWG393501:AWG393520 BGC393501:BGC393520 BPY393501:BPY393520 BZU393501:BZU393520 CJQ393501:CJQ393520 CTM393501:CTM393520 DDI393501:DDI393520 DNE393501:DNE393520 DXA393501:DXA393520 EGW393501:EGW393520 EQS393501:EQS393520 FAO393501:FAO393520 FKK393501:FKK393520 FUG393501:FUG393520 GEC393501:GEC393520 GNY393501:GNY393520 GXU393501:GXU393520 HHQ393501:HHQ393520 HRM393501:HRM393520 IBI393501:IBI393520 ILE393501:ILE393520 IVA393501:IVA393520 JEW393501:JEW393520 JOS393501:JOS393520 JYO393501:JYO393520 KIK393501:KIK393520 KSG393501:KSG393520 LCC393501:LCC393520 LLY393501:LLY393520 LVU393501:LVU393520 MFQ393501:MFQ393520 MPM393501:MPM393520 MZI393501:MZI393520 NJE393501:NJE393520 NTA393501:NTA393520 OCW393501:OCW393520 OMS393501:OMS393520 OWO393501:OWO393520 PGK393501:PGK393520 PQG393501:PQG393520 QAC393501:QAC393520 QJY393501:QJY393520 QTU393501:QTU393520 RDQ393501:RDQ393520 RNM393501:RNM393520 RXI393501:RXI393520 SHE393501:SHE393520 SRA393501:SRA393520 TAW393501:TAW393520 TKS393501:TKS393520 TUO393501:TUO393520 UEK393501:UEK393520 UOG393501:UOG393520 UYC393501:UYC393520 VHY393501:VHY393520 VRU393501:VRU393520 WBQ393501:WBQ393520 WLM393501:WLM393520 WVI393501:WVI393520 K459037:K459056 IW459037:IW459056 SS459037:SS459056 ACO459037:ACO459056 AMK459037:AMK459056 AWG459037:AWG459056 BGC459037:BGC459056 BPY459037:BPY459056 BZU459037:BZU459056 CJQ459037:CJQ459056 CTM459037:CTM459056 DDI459037:DDI459056 DNE459037:DNE459056 DXA459037:DXA459056 EGW459037:EGW459056 EQS459037:EQS459056 FAO459037:FAO459056 FKK459037:FKK459056 FUG459037:FUG459056 GEC459037:GEC459056 GNY459037:GNY459056 GXU459037:GXU459056 HHQ459037:HHQ459056 HRM459037:HRM459056 IBI459037:IBI459056 ILE459037:ILE459056 IVA459037:IVA459056 JEW459037:JEW459056 JOS459037:JOS459056 JYO459037:JYO459056 KIK459037:KIK459056 KSG459037:KSG459056 LCC459037:LCC459056 LLY459037:LLY459056 LVU459037:LVU459056 MFQ459037:MFQ459056 MPM459037:MPM459056 MZI459037:MZI459056 NJE459037:NJE459056 NTA459037:NTA459056 OCW459037:OCW459056 OMS459037:OMS459056 OWO459037:OWO459056 PGK459037:PGK459056 PQG459037:PQG459056 QAC459037:QAC459056 QJY459037:QJY459056 QTU459037:QTU459056 RDQ459037:RDQ459056 RNM459037:RNM459056 RXI459037:RXI459056 SHE459037:SHE459056 SRA459037:SRA459056 TAW459037:TAW459056 TKS459037:TKS459056 TUO459037:TUO459056 UEK459037:UEK459056 UOG459037:UOG459056 UYC459037:UYC459056 VHY459037:VHY459056 VRU459037:VRU459056 WBQ459037:WBQ459056 WLM459037:WLM459056 WVI459037:WVI459056 K524573:K524592 IW524573:IW524592 SS524573:SS524592 ACO524573:ACO524592 AMK524573:AMK524592 AWG524573:AWG524592 BGC524573:BGC524592 BPY524573:BPY524592 BZU524573:BZU524592 CJQ524573:CJQ524592 CTM524573:CTM524592 DDI524573:DDI524592 DNE524573:DNE524592 DXA524573:DXA524592 EGW524573:EGW524592 EQS524573:EQS524592 FAO524573:FAO524592 FKK524573:FKK524592 FUG524573:FUG524592 GEC524573:GEC524592 GNY524573:GNY524592 GXU524573:GXU524592 HHQ524573:HHQ524592 HRM524573:HRM524592 IBI524573:IBI524592 ILE524573:ILE524592 IVA524573:IVA524592 JEW524573:JEW524592 JOS524573:JOS524592 JYO524573:JYO524592 KIK524573:KIK524592 KSG524573:KSG524592 LCC524573:LCC524592 LLY524573:LLY524592 LVU524573:LVU524592 MFQ524573:MFQ524592 MPM524573:MPM524592 MZI524573:MZI524592 NJE524573:NJE524592 NTA524573:NTA524592 OCW524573:OCW524592 OMS524573:OMS524592 OWO524573:OWO524592 PGK524573:PGK524592 PQG524573:PQG524592 QAC524573:QAC524592 QJY524573:QJY524592 QTU524573:QTU524592 RDQ524573:RDQ524592 RNM524573:RNM524592 RXI524573:RXI524592 SHE524573:SHE524592 SRA524573:SRA524592 TAW524573:TAW524592 TKS524573:TKS524592 TUO524573:TUO524592 UEK524573:UEK524592 UOG524573:UOG524592 UYC524573:UYC524592 VHY524573:VHY524592 VRU524573:VRU524592 WBQ524573:WBQ524592 WLM524573:WLM524592 WVI524573:WVI524592 K590109:K590128 IW590109:IW590128 SS590109:SS590128 ACO590109:ACO590128 AMK590109:AMK590128 AWG590109:AWG590128 BGC590109:BGC590128 BPY590109:BPY590128 BZU590109:BZU590128 CJQ590109:CJQ590128 CTM590109:CTM590128 DDI590109:DDI590128 DNE590109:DNE590128 DXA590109:DXA590128 EGW590109:EGW590128 EQS590109:EQS590128 FAO590109:FAO590128 FKK590109:FKK590128 FUG590109:FUG590128 GEC590109:GEC590128 GNY590109:GNY590128 GXU590109:GXU590128 HHQ590109:HHQ590128 HRM590109:HRM590128 IBI590109:IBI590128 ILE590109:ILE590128 IVA590109:IVA590128 JEW590109:JEW590128 JOS590109:JOS590128 JYO590109:JYO590128 KIK590109:KIK590128 KSG590109:KSG590128 LCC590109:LCC590128 LLY590109:LLY590128 LVU590109:LVU590128 MFQ590109:MFQ590128 MPM590109:MPM590128 MZI590109:MZI590128 NJE590109:NJE590128 NTA590109:NTA590128 OCW590109:OCW590128 OMS590109:OMS590128 OWO590109:OWO590128 PGK590109:PGK590128 PQG590109:PQG590128 QAC590109:QAC590128 QJY590109:QJY590128 QTU590109:QTU590128 RDQ590109:RDQ590128 RNM590109:RNM590128 RXI590109:RXI590128 SHE590109:SHE590128 SRA590109:SRA590128 TAW590109:TAW590128 TKS590109:TKS590128 TUO590109:TUO590128 UEK590109:UEK590128 UOG590109:UOG590128 UYC590109:UYC590128 VHY590109:VHY590128 VRU590109:VRU590128 WBQ590109:WBQ590128 WLM590109:WLM590128 WVI590109:WVI590128 K655645:K655664 IW655645:IW655664 SS655645:SS655664 ACO655645:ACO655664 AMK655645:AMK655664 AWG655645:AWG655664 BGC655645:BGC655664 BPY655645:BPY655664 BZU655645:BZU655664 CJQ655645:CJQ655664 CTM655645:CTM655664 DDI655645:DDI655664 DNE655645:DNE655664 DXA655645:DXA655664 EGW655645:EGW655664 EQS655645:EQS655664 FAO655645:FAO655664 FKK655645:FKK655664 FUG655645:FUG655664 GEC655645:GEC655664 GNY655645:GNY655664 GXU655645:GXU655664 HHQ655645:HHQ655664 HRM655645:HRM655664 IBI655645:IBI655664 ILE655645:ILE655664 IVA655645:IVA655664 JEW655645:JEW655664 JOS655645:JOS655664 JYO655645:JYO655664 KIK655645:KIK655664 KSG655645:KSG655664 LCC655645:LCC655664 LLY655645:LLY655664 LVU655645:LVU655664 MFQ655645:MFQ655664 MPM655645:MPM655664 MZI655645:MZI655664 NJE655645:NJE655664 NTA655645:NTA655664 OCW655645:OCW655664 OMS655645:OMS655664 OWO655645:OWO655664 PGK655645:PGK655664 PQG655645:PQG655664 QAC655645:QAC655664 QJY655645:QJY655664 QTU655645:QTU655664 RDQ655645:RDQ655664 RNM655645:RNM655664 RXI655645:RXI655664 SHE655645:SHE655664 SRA655645:SRA655664 TAW655645:TAW655664 TKS655645:TKS655664 TUO655645:TUO655664 UEK655645:UEK655664 UOG655645:UOG655664 UYC655645:UYC655664 VHY655645:VHY655664 VRU655645:VRU655664 WBQ655645:WBQ655664 WLM655645:WLM655664 WVI655645:WVI655664 K721181:K721200 IW721181:IW721200 SS721181:SS721200 ACO721181:ACO721200 AMK721181:AMK721200 AWG721181:AWG721200 BGC721181:BGC721200 BPY721181:BPY721200 BZU721181:BZU721200 CJQ721181:CJQ721200 CTM721181:CTM721200 DDI721181:DDI721200 DNE721181:DNE721200 DXA721181:DXA721200 EGW721181:EGW721200 EQS721181:EQS721200 FAO721181:FAO721200 FKK721181:FKK721200 FUG721181:FUG721200 GEC721181:GEC721200 GNY721181:GNY721200 GXU721181:GXU721200 HHQ721181:HHQ721200 HRM721181:HRM721200 IBI721181:IBI721200 ILE721181:ILE721200 IVA721181:IVA721200 JEW721181:JEW721200 JOS721181:JOS721200 JYO721181:JYO721200 KIK721181:KIK721200 KSG721181:KSG721200 LCC721181:LCC721200 LLY721181:LLY721200 LVU721181:LVU721200 MFQ721181:MFQ721200 MPM721181:MPM721200 MZI721181:MZI721200 NJE721181:NJE721200 NTA721181:NTA721200 OCW721181:OCW721200 OMS721181:OMS721200 OWO721181:OWO721200 PGK721181:PGK721200 PQG721181:PQG721200 QAC721181:QAC721200 QJY721181:QJY721200 QTU721181:QTU721200 RDQ721181:RDQ721200 RNM721181:RNM721200 RXI721181:RXI721200 SHE721181:SHE721200 SRA721181:SRA721200 TAW721181:TAW721200 TKS721181:TKS721200 TUO721181:TUO721200 UEK721181:UEK721200 UOG721181:UOG721200 UYC721181:UYC721200 VHY721181:VHY721200 VRU721181:VRU721200 WBQ721181:WBQ721200 WLM721181:WLM721200 WVI721181:WVI721200 K786717:K786736 IW786717:IW786736 SS786717:SS786736 ACO786717:ACO786736 AMK786717:AMK786736 AWG786717:AWG786736 BGC786717:BGC786736 BPY786717:BPY786736 BZU786717:BZU786736 CJQ786717:CJQ786736 CTM786717:CTM786736 DDI786717:DDI786736 DNE786717:DNE786736 DXA786717:DXA786736 EGW786717:EGW786736 EQS786717:EQS786736 FAO786717:FAO786736 FKK786717:FKK786736 FUG786717:FUG786736 GEC786717:GEC786736 GNY786717:GNY786736 GXU786717:GXU786736 HHQ786717:HHQ786736 HRM786717:HRM786736 IBI786717:IBI786736 ILE786717:ILE786736 IVA786717:IVA786736 JEW786717:JEW786736 JOS786717:JOS786736 JYO786717:JYO786736 KIK786717:KIK786736 KSG786717:KSG786736 LCC786717:LCC786736 LLY786717:LLY786736 LVU786717:LVU786736 MFQ786717:MFQ786736 MPM786717:MPM786736 MZI786717:MZI786736 NJE786717:NJE786736 NTA786717:NTA786736 OCW786717:OCW786736 OMS786717:OMS786736 OWO786717:OWO786736 PGK786717:PGK786736 PQG786717:PQG786736 QAC786717:QAC786736 QJY786717:QJY786736 QTU786717:QTU786736 RDQ786717:RDQ786736 RNM786717:RNM786736 RXI786717:RXI786736 SHE786717:SHE786736 SRA786717:SRA786736 TAW786717:TAW786736 TKS786717:TKS786736 TUO786717:TUO786736 UEK786717:UEK786736 UOG786717:UOG786736 UYC786717:UYC786736 VHY786717:VHY786736 VRU786717:VRU786736 WBQ786717:WBQ786736 WLM786717:WLM786736 WVI786717:WVI786736 K852253:K852272 IW852253:IW852272 SS852253:SS852272 ACO852253:ACO852272 AMK852253:AMK852272 AWG852253:AWG852272 BGC852253:BGC852272 BPY852253:BPY852272 BZU852253:BZU852272 CJQ852253:CJQ852272 CTM852253:CTM852272 DDI852253:DDI852272 DNE852253:DNE852272 DXA852253:DXA852272 EGW852253:EGW852272 EQS852253:EQS852272 FAO852253:FAO852272 FKK852253:FKK852272 FUG852253:FUG852272 GEC852253:GEC852272 GNY852253:GNY852272 GXU852253:GXU852272 HHQ852253:HHQ852272 HRM852253:HRM852272 IBI852253:IBI852272 ILE852253:ILE852272 IVA852253:IVA852272 JEW852253:JEW852272 JOS852253:JOS852272 JYO852253:JYO852272 KIK852253:KIK852272 KSG852253:KSG852272 LCC852253:LCC852272 LLY852253:LLY852272 LVU852253:LVU852272 MFQ852253:MFQ852272 MPM852253:MPM852272 MZI852253:MZI852272 NJE852253:NJE852272 NTA852253:NTA852272 OCW852253:OCW852272 OMS852253:OMS852272 OWO852253:OWO852272 PGK852253:PGK852272 PQG852253:PQG852272 QAC852253:QAC852272 QJY852253:QJY852272 QTU852253:QTU852272 RDQ852253:RDQ852272 RNM852253:RNM852272 RXI852253:RXI852272 SHE852253:SHE852272 SRA852253:SRA852272 TAW852253:TAW852272 TKS852253:TKS852272 TUO852253:TUO852272 UEK852253:UEK852272 UOG852253:UOG852272 UYC852253:UYC852272 VHY852253:VHY852272 VRU852253:VRU852272 WBQ852253:WBQ852272 WLM852253:WLM852272 WVI852253:WVI852272 K917789:K917808 IW917789:IW917808 SS917789:SS917808 ACO917789:ACO917808 AMK917789:AMK917808 AWG917789:AWG917808 BGC917789:BGC917808 BPY917789:BPY917808 BZU917789:BZU917808 CJQ917789:CJQ917808 CTM917789:CTM917808 DDI917789:DDI917808 DNE917789:DNE917808 DXA917789:DXA917808 EGW917789:EGW917808 EQS917789:EQS917808 FAO917789:FAO917808 FKK917789:FKK917808 FUG917789:FUG917808 GEC917789:GEC917808 GNY917789:GNY917808 GXU917789:GXU917808 HHQ917789:HHQ917808 HRM917789:HRM917808 IBI917789:IBI917808 ILE917789:ILE917808 IVA917789:IVA917808 JEW917789:JEW917808 JOS917789:JOS917808 JYO917789:JYO917808 KIK917789:KIK917808 KSG917789:KSG917808 LCC917789:LCC917808 LLY917789:LLY917808 LVU917789:LVU917808 MFQ917789:MFQ917808 MPM917789:MPM917808 MZI917789:MZI917808 NJE917789:NJE917808 NTA917789:NTA917808 OCW917789:OCW917808 OMS917789:OMS917808 OWO917789:OWO917808 PGK917789:PGK917808 PQG917789:PQG917808 QAC917789:QAC917808 QJY917789:QJY917808 QTU917789:QTU917808 RDQ917789:RDQ917808 RNM917789:RNM917808 RXI917789:RXI917808 SHE917789:SHE917808 SRA917789:SRA917808 TAW917789:TAW917808 TKS917789:TKS917808 TUO917789:TUO917808 UEK917789:UEK917808 UOG917789:UOG917808 UYC917789:UYC917808 VHY917789:VHY917808 VRU917789:VRU917808 WBQ917789:WBQ917808 WLM917789:WLM917808 WVI917789:WVI917808 K983325:K983344 IW983325:IW983344 SS983325:SS983344 ACO983325:ACO983344 AMK983325:AMK983344 AWG983325:AWG983344 BGC983325:BGC983344 BPY983325:BPY983344 BZU983325:BZU983344 CJQ983325:CJQ983344 CTM983325:CTM983344 DDI983325:DDI983344 DNE983325:DNE983344 DXA983325:DXA983344 EGW983325:EGW983344 EQS983325:EQS983344 FAO983325:FAO983344 FKK983325:FKK983344 FUG983325:FUG983344 GEC983325:GEC983344 GNY983325:GNY983344 GXU983325:GXU983344 HHQ983325:HHQ983344 HRM983325:HRM983344 IBI983325:IBI983344 ILE983325:ILE983344 IVA983325:IVA983344 JEW983325:JEW983344 JOS983325:JOS983344 JYO983325:JYO983344 KIK983325:KIK983344 KSG983325:KSG983344 LCC983325:LCC983344 LLY983325:LLY983344 LVU983325:LVU983344 MFQ983325:MFQ983344 MPM983325:MPM983344 MZI983325:MZI983344 NJE983325:NJE983344 NTA983325:NTA983344 OCW983325:OCW983344 OMS983325:OMS983344 OWO983325:OWO983344 PGK983325:PGK983344 PQG983325:PQG983344 QAC983325:QAC983344 QJY983325:QJY983344 QTU983325:QTU983344 RDQ983325:RDQ983344 RNM983325:RNM983344 RXI983325:RXI983344 SHE983325:SHE983344 SRA983325:SRA983344 TAW983325:TAW983344 TKS983325:TKS983344 TUO983325:TUO983344 UEK983325:UEK983344 UOG983325:UOG983344 UYC983325:UYC983344 VHY983325:VHY983344 VRU983325:VRU983344 WBQ983325:WBQ983344 WLM983325:WLM983344 WVI983325:WVI983344 WVI31:WVI32 IW31:IW32 SS31:SS32 ACO31:ACO32 AMK31:AMK32 AWG31:AWG32 BGC31:BGC32 BPY31:BPY32 BZU31:BZU32 CJQ31:CJQ32 CTM31:CTM32 DDI31:DDI32 DNE31:DNE32 DXA31:DXA32 EGW31:EGW32 EQS31:EQS32 FAO31:FAO32 FKK31:FKK32 FUG31:FUG32 GEC31:GEC32 GNY31:GNY32 GXU31:GXU32 HHQ31:HHQ32 HRM31:HRM32 IBI31:IBI32 ILE31:ILE32 IVA31:IVA32 JEW31:JEW32 JOS31:JOS32 JYO31:JYO32 KIK31:KIK32 KSG31:KSG32 LCC31:LCC32 LLY31:LLY32 LVU31:LVU32 MFQ31:MFQ32 MPM31:MPM32 MZI31:MZI32 NJE31:NJE32 NTA31:NTA32 OCW31:OCW32 OMS31:OMS32 OWO31:OWO32 PGK31:PGK32 PQG31:PQG32 QAC31:QAC32 QJY31:QJY32 QTU31:QTU32 RDQ31:RDQ32 RNM31:RNM32 RXI31:RXI32 SHE31:SHE32 SRA31:SRA32 TAW31:TAW32 TKS31:TKS32 TUO31:TUO32 UEK31:UEK32 UOG31:UOG32 UYC31:UYC32 VHY31:VHY32 VRU31:VRU32 WBQ31:WBQ32 WLM31:WLM32 SS35:SS328 ACO35:ACO328 AMK35:AMK328 AWG35:AWG328 BGC35:BGC328 BPY35:BPY328 BZU35:BZU328 CJQ35:CJQ328 CTM35:CTM328 DDI35:DDI328 DNE35:DNE328 DXA35:DXA328 EGW35:EGW328 EQS35:EQS328 FAO35:FAO328 FKK35:FKK328 FUG35:FUG328 GEC35:GEC328 GNY35:GNY328 GXU35:GXU328 HHQ35:HHQ328 HRM35:HRM328 IBI35:IBI328 ILE35:ILE328 IVA35:IVA328 JEW35:JEW328 JOS35:JOS328 JYO35:JYO328 KIK35:KIK328 KSG35:KSG328 LCC35:LCC328 LLY35:LLY328 LVU35:LVU328 MFQ35:MFQ328 MPM35:MPM328 MZI35:MZI328 NJE35:NJE328 NTA35:NTA328 OCW35:OCW328 OMS35:OMS328 OWO35:OWO328 PGK35:PGK328 PQG35:PQG328 QAC35:QAC328 QJY35:QJY328 QTU35:QTU328 RDQ35:RDQ328 RNM35:RNM328 RXI35:RXI328 SHE35:SHE328 SRA35:SRA328 TAW35:TAW328 TKS35:TKS328 TUO35:TUO328 UEK35:UEK328 UOG35:UOG328 UYC35:UYC328 VHY35:VHY328 VRU35:VRU328 WBQ35:WBQ328 WLM35:WLM328 WVI35:WVI328 IW35:IW328 K14:K328" xr:uid="{12FCD48F-7D29-46CE-A9DE-B4EE8A2A55CD}">
      <formula1>"GJ, GJ/day"</formula1>
    </dataValidation>
    <dataValidation type="list" allowBlank="1" showInputMessage="1" showErrorMessage="1" sqref="P65821:P65840 JB65821:JB65840 SX65821:SX65840 ACT65821:ACT65840 AMP65821:AMP65840 AWL65821:AWL65840 BGH65821:BGH65840 BQD65821:BQD65840 BZZ65821:BZZ65840 CJV65821:CJV65840 CTR65821:CTR65840 DDN65821:DDN65840 DNJ65821:DNJ65840 DXF65821:DXF65840 EHB65821:EHB65840 EQX65821:EQX65840 FAT65821:FAT65840 FKP65821:FKP65840 FUL65821:FUL65840 GEH65821:GEH65840 GOD65821:GOD65840 GXZ65821:GXZ65840 HHV65821:HHV65840 HRR65821:HRR65840 IBN65821:IBN65840 ILJ65821:ILJ65840 IVF65821:IVF65840 JFB65821:JFB65840 JOX65821:JOX65840 JYT65821:JYT65840 KIP65821:KIP65840 KSL65821:KSL65840 LCH65821:LCH65840 LMD65821:LMD65840 LVZ65821:LVZ65840 MFV65821:MFV65840 MPR65821:MPR65840 MZN65821:MZN65840 NJJ65821:NJJ65840 NTF65821:NTF65840 ODB65821:ODB65840 OMX65821:OMX65840 OWT65821:OWT65840 PGP65821:PGP65840 PQL65821:PQL65840 QAH65821:QAH65840 QKD65821:QKD65840 QTZ65821:QTZ65840 RDV65821:RDV65840 RNR65821:RNR65840 RXN65821:RXN65840 SHJ65821:SHJ65840 SRF65821:SRF65840 TBB65821:TBB65840 TKX65821:TKX65840 TUT65821:TUT65840 UEP65821:UEP65840 UOL65821:UOL65840 UYH65821:UYH65840 VID65821:VID65840 VRZ65821:VRZ65840 WBV65821:WBV65840 WLR65821:WLR65840 WVN65821:WVN65840 P131357:P131376 JB131357:JB131376 SX131357:SX131376 ACT131357:ACT131376 AMP131357:AMP131376 AWL131357:AWL131376 BGH131357:BGH131376 BQD131357:BQD131376 BZZ131357:BZZ131376 CJV131357:CJV131376 CTR131357:CTR131376 DDN131357:DDN131376 DNJ131357:DNJ131376 DXF131357:DXF131376 EHB131357:EHB131376 EQX131357:EQX131376 FAT131357:FAT131376 FKP131357:FKP131376 FUL131357:FUL131376 GEH131357:GEH131376 GOD131357:GOD131376 GXZ131357:GXZ131376 HHV131357:HHV131376 HRR131357:HRR131376 IBN131357:IBN131376 ILJ131357:ILJ131376 IVF131357:IVF131376 JFB131357:JFB131376 JOX131357:JOX131376 JYT131357:JYT131376 KIP131357:KIP131376 KSL131357:KSL131376 LCH131357:LCH131376 LMD131357:LMD131376 LVZ131357:LVZ131376 MFV131357:MFV131376 MPR131357:MPR131376 MZN131357:MZN131376 NJJ131357:NJJ131376 NTF131357:NTF131376 ODB131357:ODB131376 OMX131357:OMX131376 OWT131357:OWT131376 PGP131357:PGP131376 PQL131357:PQL131376 QAH131357:QAH131376 QKD131357:QKD131376 QTZ131357:QTZ131376 RDV131357:RDV131376 RNR131357:RNR131376 RXN131357:RXN131376 SHJ131357:SHJ131376 SRF131357:SRF131376 TBB131357:TBB131376 TKX131357:TKX131376 TUT131357:TUT131376 UEP131357:UEP131376 UOL131357:UOL131376 UYH131357:UYH131376 VID131357:VID131376 VRZ131357:VRZ131376 WBV131357:WBV131376 WLR131357:WLR131376 WVN131357:WVN131376 P196893:P196912 JB196893:JB196912 SX196893:SX196912 ACT196893:ACT196912 AMP196893:AMP196912 AWL196893:AWL196912 BGH196893:BGH196912 BQD196893:BQD196912 BZZ196893:BZZ196912 CJV196893:CJV196912 CTR196893:CTR196912 DDN196893:DDN196912 DNJ196893:DNJ196912 DXF196893:DXF196912 EHB196893:EHB196912 EQX196893:EQX196912 FAT196893:FAT196912 FKP196893:FKP196912 FUL196893:FUL196912 GEH196893:GEH196912 GOD196893:GOD196912 GXZ196893:GXZ196912 HHV196893:HHV196912 HRR196893:HRR196912 IBN196893:IBN196912 ILJ196893:ILJ196912 IVF196893:IVF196912 JFB196893:JFB196912 JOX196893:JOX196912 JYT196893:JYT196912 KIP196893:KIP196912 KSL196893:KSL196912 LCH196893:LCH196912 LMD196893:LMD196912 LVZ196893:LVZ196912 MFV196893:MFV196912 MPR196893:MPR196912 MZN196893:MZN196912 NJJ196893:NJJ196912 NTF196893:NTF196912 ODB196893:ODB196912 OMX196893:OMX196912 OWT196893:OWT196912 PGP196893:PGP196912 PQL196893:PQL196912 QAH196893:QAH196912 QKD196893:QKD196912 QTZ196893:QTZ196912 RDV196893:RDV196912 RNR196893:RNR196912 RXN196893:RXN196912 SHJ196893:SHJ196912 SRF196893:SRF196912 TBB196893:TBB196912 TKX196893:TKX196912 TUT196893:TUT196912 UEP196893:UEP196912 UOL196893:UOL196912 UYH196893:UYH196912 VID196893:VID196912 VRZ196893:VRZ196912 WBV196893:WBV196912 WLR196893:WLR196912 WVN196893:WVN196912 P262429:P262448 JB262429:JB262448 SX262429:SX262448 ACT262429:ACT262448 AMP262429:AMP262448 AWL262429:AWL262448 BGH262429:BGH262448 BQD262429:BQD262448 BZZ262429:BZZ262448 CJV262429:CJV262448 CTR262429:CTR262448 DDN262429:DDN262448 DNJ262429:DNJ262448 DXF262429:DXF262448 EHB262429:EHB262448 EQX262429:EQX262448 FAT262429:FAT262448 FKP262429:FKP262448 FUL262429:FUL262448 GEH262429:GEH262448 GOD262429:GOD262448 GXZ262429:GXZ262448 HHV262429:HHV262448 HRR262429:HRR262448 IBN262429:IBN262448 ILJ262429:ILJ262448 IVF262429:IVF262448 JFB262429:JFB262448 JOX262429:JOX262448 JYT262429:JYT262448 KIP262429:KIP262448 KSL262429:KSL262448 LCH262429:LCH262448 LMD262429:LMD262448 LVZ262429:LVZ262448 MFV262429:MFV262448 MPR262429:MPR262448 MZN262429:MZN262448 NJJ262429:NJJ262448 NTF262429:NTF262448 ODB262429:ODB262448 OMX262429:OMX262448 OWT262429:OWT262448 PGP262429:PGP262448 PQL262429:PQL262448 QAH262429:QAH262448 QKD262429:QKD262448 QTZ262429:QTZ262448 RDV262429:RDV262448 RNR262429:RNR262448 RXN262429:RXN262448 SHJ262429:SHJ262448 SRF262429:SRF262448 TBB262429:TBB262448 TKX262429:TKX262448 TUT262429:TUT262448 UEP262429:UEP262448 UOL262429:UOL262448 UYH262429:UYH262448 VID262429:VID262448 VRZ262429:VRZ262448 WBV262429:WBV262448 WLR262429:WLR262448 WVN262429:WVN262448 P327965:P327984 JB327965:JB327984 SX327965:SX327984 ACT327965:ACT327984 AMP327965:AMP327984 AWL327965:AWL327984 BGH327965:BGH327984 BQD327965:BQD327984 BZZ327965:BZZ327984 CJV327965:CJV327984 CTR327965:CTR327984 DDN327965:DDN327984 DNJ327965:DNJ327984 DXF327965:DXF327984 EHB327965:EHB327984 EQX327965:EQX327984 FAT327965:FAT327984 FKP327965:FKP327984 FUL327965:FUL327984 GEH327965:GEH327984 GOD327965:GOD327984 GXZ327965:GXZ327984 HHV327965:HHV327984 HRR327965:HRR327984 IBN327965:IBN327984 ILJ327965:ILJ327984 IVF327965:IVF327984 JFB327965:JFB327984 JOX327965:JOX327984 JYT327965:JYT327984 KIP327965:KIP327984 KSL327965:KSL327984 LCH327965:LCH327984 LMD327965:LMD327984 LVZ327965:LVZ327984 MFV327965:MFV327984 MPR327965:MPR327984 MZN327965:MZN327984 NJJ327965:NJJ327984 NTF327965:NTF327984 ODB327965:ODB327984 OMX327965:OMX327984 OWT327965:OWT327984 PGP327965:PGP327984 PQL327965:PQL327984 QAH327965:QAH327984 QKD327965:QKD327984 QTZ327965:QTZ327984 RDV327965:RDV327984 RNR327965:RNR327984 RXN327965:RXN327984 SHJ327965:SHJ327984 SRF327965:SRF327984 TBB327965:TBB327984 TKX327965:TKX327984 TUT327965:TUT327984 UEP327965:UEP327984 UOL327965:UOL327984 UYH327965:UYH327984 VID327965:VID327984 VRZ327965:VRZ327984 WBV327965:WBV327984 WLR327965:WLR327984 WVN327965:WVN327984 P393501:P393520 JB393501:JB393520 SX393501:SX393520 ACT393501:ACT393520 AMP393501:AMP393520 AWL393501:AWL393520 BGH393501:BGH393520 BQD393501:BQD393520 BZZ393501:BZZ393520 CJV393501:CJV393520 CTR393501:CTR393520 DDN393501:DDN393520 DNJ393501:DNJ393520 DXF393501:DXF393520 EHB393501:EHB393520 EQX393501:EQX393520 FAT393501:FAT393520 FKP393501:FKP393520 FUL393501:FUL393520 GEH393501:GEH393520 GOD393501:GOD393520 GXZ393501:GXZ393520 HHV393501:HHV393520 HRR393501:HRR393520 IBN393501:IBN393520 ILJ393501:ILJ393520 IVF393501:IVF393520 JFB393501:JFB393520 JOX393501:JOX393520 JYT393501:JYT393520 KIP393501:KIP393520 KSL393501:KSL393520 LCH393501:LCH393520 LMD393501:LMD393520 LVZ393501:LVZ393520 MFV393501:MFV393520 MPR393501:MPR393520 MZN393501:MZN393520 NJJ393501:NJJ393520 NTF393501:NTF393520 ODB393501:ODB393520 OMX393501:OMX393520 OWT393501:OWT393520 PGP393501:PGP393520 PQL393501:PQL393520 QAH393501:QAH393520 QKD393501:QKD393520 QTZ393501:QTZ393520 RDV393501:RDV393520 RNR393501:RNR393520 RXN393501:RXN393520 SHJ393501:SHJ393520 SRF393501:SRF393520 TBB393501:TBB393520 TKX393501:TKX393520 TUT393501:TUT393520 UEP393501:UEP393520 UOL393501:UOL393520 UYH393501:UYH393520 VID393501:VID393520 VRZ393501:VRZ393520 WBV393501:WBV393520 WLR393501:WLR393520 WVN393501:WVN393520 P459037:P459056 JB459037:JB459056 SX459037:SX459056 ACT459037:ACT459056 AMP459037:AMP459056 AWL459037:AWL459056 BGH459037:BGH459056 BQD459037:BQD459056 BZZ459037:BZZ459056 CJV459037:CJV459056 CTR459037:CTR459056 DDN459037:DDN459056 DNJ459037:DNJ459056 DXF459037:DXF459056 EHB459037:EHB459056 EQX459037:EQX459056 FAT459037:FAT459056 FKP459037:FKP459056 FUL459037:FUL459056 GEH459037:GEH459056 GOD459037:GOD459056 GXZ459037:GXZ459056 HHV459037:HHV459056 HRR459037:HRR459056 IBN459037:IBN459056 ILJ459037:ILJ459056 IVF459037:IVF459056 JFB459037:JFB459056 JOX459037:JOX459056 JYT459037:JYT459056 KIP459037:KIP459056 KSL459037:KSL459056 LCH459037:LCH459056 LMD459037:LMD459056 LVZ459037:LVZ459056 MFV459037:MFV459056 MPR459037:MPR459056 MZN459037:MZN459056 NJJ459037:NJJ459056 NTF459037:NTF459056 ODB459037:ODB459056 OMX459037:OMX459056 OWT459037:OWT459056 PGP459037:PGP459056 PQL459037:PQL459056 QAH459037:QAH459056 QKD459037:QKD459056 QTZ459037:QTZ459056 RDV459037:RDV459056 RNR459037:RNR459056 RXN459037:RXN459056 SHJ459037:SHJ459056 SRF459037:SRF459056 TBB459037:TBB459056 TKX459037:TKX459056 TUT459037:TUT459056 UEP459037:UEP459056 UOL459037:UOL459056 UYH459037:UYH459056 VID459037:VID459056 VRZ459037:VRZ459056 WBV459037:WBV459056 WLR459037:WLR459056 WVN459037:WVN459056 P524573:P524592 JB524573:JB524592 SX524573:SX524592 ACT524573:ACT524592 AMP524573:AMP524592 AWL524573:AWL524592 BGH524573:BGH524592 BQD524573:BQD524592 BZZ524573:BZZ524592 CJV524573:CJV524592 CTR524573:CTR524592 DDN524573:DDN524592 DNJ524573:DNJ524592 DXF524573:DXF524592 EHB524573:EHB524592 EQX524573:EQX524592 FAT524573:FAT524592 FKP524573:FKP524592 FUL524573:FUL524592 GEH524573:GEH524592 GOD524573:GOD524592 GXZ524573:GXZ524592 HHV524573:HHV524592 HRR524573:HRR524592 IBN524573:IBN524592 ILJ524573:ILJ524592 IVF524573:IVF524592 JFB524573:JFB524592 JOX524573:JOX524592 JYT524573:JYT524592 KIP524573:KIP524592 KSL524573:KSL524592 LCH524573:LCH524592 LMD524573:LMD524592 LVZ524573:LVZ524592 MFV524573:MFV524592 MPR524573:MPR524592 MZN524573:MZN524592 NJJ524573:NJJ524592 NTF524573:NTF524592 ODB524573:ODB524592 OMX524573:OMX524592 OWT524573:OWT524592 PGP524573:PGP524592 PQL524573:PQL524592 QAH524573:QAH524592 QKD524573:QKD524592 QTZ524573:QTZ524592 RDV524573:RDV524592 RNR524573:RNR524592 RXN524573:RXN524592 SHJ524573:SHJ524592 SRF524573:SRF524592 TBB524573:TBB524592 TKX524573:TKX524592 TUT524573:TUT524592 UEP524573:UEP524592 UOL524573:UOL524592 UYH524573:UYH524592 VID524573:VID524592 VRZ524573:VRZ524592 WBV524573:WBV524592 WLR524573:WLR524592 WVN524573:WVN524592 P590109:P590128 JB590109:JB590128 SX590109:SX590128 ACT590109:ACT590128 AMP590109:AMP590128 AWL590109:AWL590128 BGH590109:BGH590128 BQD590109:BQD590128 BZZ590109:BZZ590128 CJV590109:CJV590128 CTR590109:CTR590128 DDN590109:DDN590128 DNJ590109:DNJ590128 DXF590109:DXF590128 EHB590109:EHB590128 EQX590109:EQX590128 FAT590109:FAT590128 FKP590109:FKP590128 FUL590109:FUL590128 GEH590109:GEH590128 GOD590109:GOD590128 GXZ590109:GXZ590128 HHV590109:HHV590128 HRR590109:HRR590128 IBN590109:IBN590128 ILJ590109:ILJ590128 IVF590109:IVF590128 JFB590109:JFB590128 JOX590109:JOX590128 JYT590109:JYT590128 KIP590109:KIP590128 KSL590109:KSL590128 LCH590109:LCH590128 LMD590109:LMD590128 LVZ590109:LVZ590128 MFV590109:MFV590128 MPR590109:MPR590128 MZN590109:MZN590128 NJJ590109:NJJ590128 NTF590109:NTF590128 ODB590109:ODB590128 OMX590109:OMX590128 OWT590109:OWT590128 PGP590109:PGP590128 PQL590109:PQL590128 QAH590109:QAH590128 QKD590109:QKD590128 QTZ590109:QTZ590128 RDV590109:RDV590128 RNR590109:RNR590128 RXN590109:RXN590128 SHJ590109:SHJ590128 SRF590109:SRF590128 TBB590109:TBB590128 TKX590109:TKX590128 TUT590109:TUT590128 UEP590109:UEP590128 UOL590109:UOL590128 UYH590109:UYH590128 VID590109:VID590128 VRZ590109:VRZ590128 WBV590109:WBV590128 WLR590109:WLR590128 WVN590109:WVN590128 P655645:P655664 JB655645:JB655664 SX655645:SX655664 ACT655645:ACT655664 AMP655645:AMP655664 AWL655645:AWL655664 BGH655645:BGH655664 BQD655645:BQD655664 BZZ655645:BZZ655664 CJV655645:CJV655664 CTR655645:CTR655664 DDN655645:DDN655664 DNJ655645:DNJ655664 DXF655645:DXF655664 EHB655645:EHB655664 EQX655645:EQX655664 FAT655645:FAT655664 FKP655645:FKP655664 FUL655645:FUL655664 GEH655645:GEH655664 GOD655645:GOD655664 GXZ655645:GXZ655664 HHV655645:HHV655664 HRR655645:HRR655664 IBN655645:IBN655664 ILJ655645:ILJ655664 IVF655645:IVF655664 JFB655645:JFB655664 JOX655645:JOX655664 JYT655645:JYT655664 KIP655645:KIP655664 KSL655645:KSL655664 LCH655645:LCH655664 LMD655645:LMD655664 LVZ655645:LVZ655664 MFV655645:MFV655664 MPR655645:MPR655664 MZN655645:MZN655664 NJJ655645:NJJ655664 NTF655645:NTF655664 ODB655645:ODB655664 OMX655645:OMX655664 OWT655645:OWT655664 PGP655645:PGP655664 PQL655645:PQL655664 QAH655645:QAH655664 QKD655645:QKD655664 QTZ655645:QTZ655664 RDV655645:RDV655664 RNR655645:RNR655664 RXN655645:RXN655664 SHJ655645:SHJ655664 SRF655645:SRF655664 TBB655645:TBB655664 TKX655645:TKX655664 TUT655645:TUT655664 UEP655645:UEP655664 UOL655645:UOL655664 UYH655645:UYH655664 VID655645:VID655664 VRZ655645:VRZ655664 WBV655645:WBV655664 WLR655645:WLR655664 WVN655645:WVN655664 P721181:P721200 JB721181:JB721200 SX721181:SX721200 ACT721181:ACT721200 AMP721181:AMP721200 AWL721181:AWL721200 BGH721181:BGH721200 BQD721181:BQD721200 BZZ721181:BZZ721200 CJV721181:CJV721200 CTR721181:CTR721200 DDN721181:DDN721200 DNJ721181:DNJ721200 DXF721181:DXF721200 EHB721181:EHB721200 EQX721181:EQX721200 FAT721181:FAT721200 FKP721181:FKP721200 FUL721181:FUL721200 GEH721181:GEH721200 GOD721181:GOD721200 GXZ721181:GXZ721200 HHV721181:HHV721200 HRR721181:HRR721200 IBN721181:IBN721200 ILJ721181:ILJ721200 IVF721181:IVF721200 JFB721181:JFB721200 JOX721181:JOX721200 JYT721181:JYT721200 KIP721181:KIP721200 KSL721181:KSL721200 LCH721181:LCH721200 LMD721181:LMD721200 LVZ721181:LVZ721200 MFV721181:MFV721200 MPR721181:MPR721200 MZN721181:MZN721200 NJJ721181:NJJ721200 NTF721181:NTF721200 ODB721181:ODB721200 OMX721181:OMX721200 OWT721181:OWT721200 PGP721181:PGP721200 PQL721181:PQL721200 QAH721181:QAH721200 QKD721181:QKD721200 QTZ721181:QTZ721200 RDV721181:RDV721200 RNR721181:RNR721200 RXN721181:RXN721200 SHJ721181:SHJ721200 SRF721181:SRF721200 TBB721181:TBB721200 TKX721181:TKX721200 TUT721181:TUT721200 UEP721181:UEP721200 UOL721181:UOL721200 UYH721181:UYH721200 VID721181:VID721200 VRZ721181:VRZ721200 WBV721181:WBV721200 WLR721181:WLR721200 WVN721181:WVN721200 P786717:P786736 JB786717:JB786736 SX786717:SX786736 ACT786717:ACT786736 AMP786717:AMP786736 AWL786717:AWL786736 BGH786717:BGH786736 BQD786717:BQD786736 BZZ786717:BZZ786736 CJV786717:CJV786736 CTR786717:CTR786736 DDN786717:DDN786736 DNJ786717:DNJ786736 DXF786717:DXF786736 EHB786717:EHB786736 EQX786717:EQX786736 FAT786717:FAT786736 FKP786717:FKP786736 FUL786717:FUL786736 GEH786717:GEH786736 GOD786717:GOD786736 GXZ786717:GXZ786736 HHV786717:HHV786736 HRR786717:HRR786736 IBN786717:IBN786736 ILJ786717:ILJ786736 IVF786717:IVF786736 JFB786717:JFB786736 JOX786717:JOX786736 JYT786717:JYT786736 KIP786717:KIP786736 KSL786717:KSL786736 LCH786717:LCH786736 LMD786717:LMD786736 LVZ786717:LVZ786736 MFV786717:MFV786736 MPR786717:MPR786736 MZN786717:MZN786736 NJJ786717:NJJ786736 NTF786717:NTF786736 ODB786717:ODB786736 OMX786717:OMX786736 OWT786717:OWT786736 PGP786717:PGP786736 PQL786717:PQL786736 QAH786717:QAH786736 QKD786717:QKD786736 QTZ786717:QTZ786736 RDV786717:RDV786736 RNR786717:RNR786736 RXN786717:RXN786736 SHJ786717:SHJ786736 SRF786717:SRF786736 TBB786717:TBB786736 TKX786717:TKX786736 TUT786717:TUT786736 UEP786717:UEP786736 UOL786717:UOL786736 UYH786717:UYH786736 VID786717:VID786736 VRZ786717:VRZ786736 WBV786717:WBV786736 WLR786717:WLR786736 WVN786717:WVN786736 P852253:P852272 JB852253:JB852272 SX852253:SX852272 ACT852253:ACT852272 AMP852253:AMP852272 AWL852253:AWL852272 BGH852253:BGH852272 BQD852253:BQD852272 BZZ852253:BZZ852272 CJV852253:CJV852272 CTR852253:CTR852272 DDN852253:DDN852272 DNJ852253:DNJ852272 DXF852253:DXF852272 EHB852253:EHB852272 EQX852253:EQX852272 FAT852253:FAT852272 FKP852253:FKP852272 FUL852253:FUL852272 GEH852253:GEH852272 GOD852253:GOD852272 GXZ852253:GXZ852272 HHV852253:HHV852272 HRR852253:HRR852272 IBN852253:IBN852272 ILJ852253:ILJ852272 IVF852253:IVF852272 JFB852253:JFB852272 JOX852253:JOX852272 JYT852253:JYT852272 KIP852253:KIP852272 KSL852253:KSL852272 LCH852253:LCH852272 LMD852253:LMD852272 LVZ852253:LVZ852272 MFV852253:MFV852272 MPR852253:MPR852272 MZN852253:MZN852272 NJJ852253:NJJ852272 NTF852253:NTF852272 ODB852253:ODB852272 OMX852253:OMX852272 OWT852253:OWT852272 PGP852253:PGP852272 PQL852253:PQL852272 QAH852253:QAH852272 QKD852253:QKD852272 QTZ852253:QTZ852272 RDV852253:RDV852272 RNR852253:RNR852272 RXN852253:RXN852272 SHJ852253:SHJ852272 SRF852253:SRF852272 TBB852253:TBB852272 TKX852253:TKX852272 TUT852253:TUT852272 UEP852253:UEP852272 UOL852253:UOL852272 UYH852253:UYH852272 VID852253:VID852272 VRZ852253:VRZ852272 WBV852253:WBV852272 WLR852253:WLR852272 WVN852253:WVN852272 P917789:P917808 JB917789:JB917808 SX917789:SX917808 ACT917789:ACT917808 AMP917789:AMP917808 AWL917789:AWL917808 BGH917789:BGH917808 BQD917789:BQD917808 BZZ917789:BZZ917808 CJV917789:CJV917808 CTR917789:CTR917808 DDN917789:DDN917808 DNJ917789:DNJ917808 DXF917789:DXF917808 EHB917789:EHB917808 EQX917789:EQX917808 FAT917789:FAT917808 FKP917789:FKP917808 FUL917789:FUL917808 GEH917789:GEH917808 GOD917789:GOD917808 GXZ917789:GXZ917808 HHV917789:HHV917808 HRR917789:HRR917808 IBN917789:IBN917808 ILJ917789:ILJ917808 IVF917789:IVF917808 JFB917789:JFB917808 JOX917789:JOX917808 JYT917789:JYT917808 KIP917789:KIP917808 KSL917789:KSL917808 LCH917789:LCH917808 LMD917789:LMD917808 LVZ917789:LVZ917808 MFV917789:MFV917808 MPR917789:MPR917808 MZN917789:MZN917808 NJJ917789:NJJ917808 NTF917789:NTF917808 ODB917789:ODB917808 OMX917789:OMX917808 OWT917789:OWT917808 PGP917789:PGP917808 PQL917789:PQL917808 QAH917789:QAH917808 QKD917789:QKD917808 QTZ917789:QTZ917808 RDV917789:RDV917808 RNR917789:RNR917808 RXN917789:RXN917808 SHJ917789:SHJ917808 SRF917789:SRF917808 TBB917789:TBB917808 TKX917789:TKX917808 TUT917789:TUT917808 UEP917789:UEP917808 UOL917789:UOL917808 UYH917789:UYH917808 VID917789:VID917808 VRZ917789:VRZ917808 WBV917789:WBV917808 WLR917789:WLR917808 WVN917789:WVN917808 P983325:P983344 JB983325:JB983344 SX983325:SX983344 ACT983325:ACT983344 AMP983325:AMP983344 AWL983325:AWL983344 BGH983325:BGH983344 BQD983325:BQD983344 BZZ983325:BZZ983344 CJV983325:CJV983344 CTR983325:CTR983344 DDN983325:DDN983344 DNJ983325:DNJ983344 DXF983325:DXF983344 EHB983325:EHB983344 EQX983325:EQX983344 FAT983325:FAT983344 FKP983325:FKP983344 FUL983325:FUL983344 GEH983325:GEH983344 GOD983325:GOD983344 GXZ983325:GXZ983344 HHV983325:HHV983344 HRR983325:HRR983344 IBN983325:IBN983344 ILJ983325:ILJ983344 IVF983325:IVF983344 JFB983325:JFB983344 JOX983325:JOX983344 JYT983325:JYT983344 KIP983325:KIP983344 KSL983325:KSL983344 LCH983325:LCH983344 LMD983325:LMD983344 LVZ983325:LVZ983344 MFV983325:MFV983344 MPR983325:MPR983344 MZN983325:MZN983344 NJJ983325:NJJ983344 NTF983325:NTF983344 ODB983325:ODB983344 OMX983325:OMX983344 OWT983325:OWT983344 PGP983325:PGP983344 PQL983325:PQL983344 QAH983325:QAH983344 QKD983325:QKD983344 QTZ983325:QTZ983344 RDV983325:RDV983344 RNR983325:RNR983344 RXN983325:RXN983344 SHJ983325:SHJ983344 SRF983325:SRF983344 TBB983325:TBB983344 TKX983325:TKX983344 TUT983325:TUT983344 UEP983325:UEP983344 UOL983325:UOL983344 UYH983325:UYH983344 VID983325:VID983344 VRZ983325:VRZ983344 WBV983325:WBV983344 WLR983325:WLR983344 WVN983325:WVN983344 S65821:S65840 JE65821:JE65840 TA65821:TA65840 ACW65821:ACW65840 AMS65821:AMS65840 AWO65821:AWO65840 BGK65821:BGK65840 BQG65821:BQG65840 CAC65821:CAC65840 CJY65821:CJY65840 CTU65821:CTU65840 DDQ65821:DDQ65840 DNM65821:DNM65840 DXI65821:DXI65840 EHE65821:EHE65840 ERA65821:ERA65840 FAW65821:FAW65840 FKS65821:FKS65840 FUO65821:FUO65840 GEK65821:GEK65840 GOG65821:GOG65840 GYC65821:GYC65840 HHY65821:HHY65840 HRU65821:HRU65840 IBQ65821:IBQ65840 ILM65821:ILM65840 IVI65821:IVI65840 JFE65821:JFE65840 JPA65821:JPA65840 JYW65821:JYW65840 KIS65821:KIS65840 KSO65821:KSO65840 LCK65821:LCK65840 LMG65821:LMG65840 LWC65821:LWC65840 MFY65821:MFY65840 MPU65821:MPU65840 MZQ65821:MZQ65840 NJM65821:NJM65840 NTI65821:NTI65840 ODE65821:ODE65840 ONA65821:ONA65840 OWW65821:OWW65840 PGS65821:PGS65840 PQO65821:PQO65840 QAK65821:QAK65840 QKG65821:QKG65840 QUC65821:QUC65840 RDY65821:RDY65840 RNU65821:RNU65840 RXQ65821:RXQ65840 SHM65821:SHM65840 SRI65821:SRI65840 TBE65821:TBE65840 TLA65821:TLA65840 TUW65821:TUW65840 UES65821:UES65840 UOO65821:UOO65840 UYK65821:UYK65840 VIG65821:VIG65840 VSC65821:VSC65840 WBY65821:WBY65840 WLU65821:WLU65840 WVQ65821:WVQ65840 S131357:S131376 JE131357:JE131376 TA131357:TA131376 ACW131357:ACW131376 AMS131357:AMS131376 AWO131357:AWO131376 BGK131357:BGK131376 BQG131357:BQG131376 CAC131357:CAC131376 CJY131357:CJY131376 CTU131357:CTU131376 DDQ131357:DDQ131376 DNM131357:DNM131376 DXI131357:DXI131376 EHE131357:EHE131376 ERA131357:ERA131376 FAW131357:FAW131376 FKS131357:FKS131376 FUO131357:FUO131376 GEK131357:GEK131376 GOG131357:GOG131376 GYC131357:GYC131376 HHY131357:HHY131376 HRU131357:HRU131376 IBQ131357:IBQ131376 ILM131357:ILM131376 IVI131357:IVI131376 JFE131357:JFE131376 JPA131357:JPA131376 JYW131357:JYW131376 KIS131357:KIS131376 KSO131357:KSO131376 LCK131357:LCK131376 LMG131357:LMG131376 LWC131357:LWC131376 MFY131357:MFY131376 MPU131357:MPU131376 MZQ131357:MZQ131376 NJM131357:NJM131376 NTI131357:NTI131376 ODE131357:ODE131376 ONA131357:ONA131376 OWW131357:OWW131376 PGS131357:PGS131376 PQO131357:PQO131376 QAK131357:QAK131376 QKG131357:QKG131376 QUC131357:QUC131376 RDY131357:RDY131376 RNU131357:RNU131376 RXQ131357:RXQ131376 SHM131357:SHM131376 SRI131357:SRI131376 TBE131357:TBE131376 TLA131357:TLA131376 TUW131357:TUW131376 UES131357:UES131376 UOO131357:UOO131376 UYK131357:UYK131376 VIG131357:VIG131376 VSC131357:VSC131376 WBY131357:WBY131376 WLU131357:WLU131376 WVQ131357:WVQ131376 S196893:S196912 JE196893:JE196912 TA196893:TA196912 ACW196893:ACW196912 AMS196893:AMS196912 AWO196893:AWO196912 BGK196893:BGK196912 BQG196893:BQG196912 CAC196893:CAC196912 CJY196893:CJY196912 CTU196893:CTU196912 DDQ196893:DDQ196912 DNM196893:DNM196912 DXI196893:DXI196912 EHE196893:EHE196912 ERA196893:ERA196912 FAW196893:FAW196912 FKS196893:FKS196912 FUO196893:FUO196912 GEK196893:GEK196912 GOG196893:GOG196912 GYC196893:GYC196912 HHY196893:HHY196912 HRU196893:HRU196912 IBQ196893:IBQ196912 ILM196893:ILM196912 IVI196893:IVI196912 JFE196893:JFE196912 JPA196893:JPA196912 JYW196893:JYW196912 KIS196893:KIS196912 KSO196893:KSO196912 LCK196893:LCK196912 LMG196893:LMG196912 LWC196893:LWC196912 MFY196893:MFY196912 MPU196893:MPU196912 MZQ196893:MZQ196912 NJM196893:NJM196912 NTI196893:NTI196912 ODE196893:ODE196912 ONA196893:ONA196912 OWW196893:OWW196912 PGS196893:PGS196912 PQO196893:PQO196912 QAK196893:QAK196912 QKG196893:QKG196912 QUC196893:QUC196912 RDY196893:RDY196912 RNU196893:RNU196912 RXQ196893:RXQ196912 SHM196893:SHM196912 SRI196893:SRI196912 TBE196893:TBE196912 TLA196893:TLA196912 TUW196893:TUW196912 UES196893:UES196912 UOO196893:UOO196912 UYK196893:UYK196912 VIG196893:VIG196912 VSC196893:VSC196912 WBY196893:WBY196912 WLU196893:WLU196912 WVQ196893:WVQ196912 S262429:S262448 JE262429:JE262448 TA262429:TA262448 ACW262429:ACW262448 AMS262429:AMS262448 AWO262429:AWO262448 BGK262429:BGK262448 BQG262429:BQG262448 CAC262429:CAC262448 CJY262429:CJY262448 CTU262429:CTU262448 DDQ262429:DDQ262448 DNM262429:DNM262448 DXI262429:DXI262448 EHE262429:EHE262448 ERA262429:ERA262448 FAW262429:FAW262448 FKS262429:FKS262448 FUO262429:FUO262448 GEK262429:GEK262448 GOG262429:GOG262448 GYC262429:GYC262448 HHY262429:HHY262448 HRU262429:HRU262448 IBQ262429:IBQ262448 ILM262429:ILM262448 IVI262429:IVI262448 JFE262429:JFE262448 JPA262429:JPA262448 JYW262429:JYW262448 KIS262429:KIS262448 KSO262429:KSO262448 LCK262429:LCK262448 LMG262429:LMG262448 LWC262429:LWC262448 MFY262429:MFY262448 MPU262429:MPU262448 MZQ262429:MZQ262448 NJM262429:NJM262448 NTI262429:NTI262448 ODE262429:ODE262448 ONA262429:ONA262448 OWW262429:OWW262448 PGS262429:PGS262448 PQO262429:PQO262448 QAK262429:QAK262448 QKG262429:QKG262448 QUC262429:QUC262448 RDY262429:RDY262448 RNU262429:RNU262448 RXQ262429:RXQ262448 SHM262429:SHM262448 SRI262429:SRI262448 TBE262429:TBE262448 TLA262429:TLA262448 TUW262429:TUW262448 UES262429:UES262448 UOO262429:UOO262448 UYK262429:UYK262448 VIG262429:VIG262448 VSC262429:VSC262448 WBY262429:WBY262448 WLU262429:WLU262448 WVQ262429:WVQ262448 S327965:S327984 JE327965:JE327984 TA327965:TA327984 ACW327965:ACW327984 AMS327965:AMS327984 AWO327965:AWO327984 BGK327965:BGK327984 BQG327965:BQG327984 CAC327965:CAC327984 CJY327965:CJY327984 CTU327965:CTU327984 DDQ327965:DDQ327984 DNM327965:DNM327984 DXI327965:DXI327984 EHE327965:EHE327984 ERA327965:ERA327984 FAW327965:FAW327984 FKS327965:FKS327984 FUO327965:FUO327984 GEK327965:GEK327984 GOG327965:GOG327984 GYC327965:GYC327984 HHY327965:HHY327984 HRU327965:HRU327984 IBQ327965:IBQ327984 ILM327965:ILM327984 IVI327965:IVI327984 JFE327965:JFE327984 JPA327965:JPA327984 JYW327965:JYW327984 KIS327965:KIS327984 KSO327965:KSO327984 LCK327965:LCK327984 LMG327965:LMG327984 LWC327965:LWC327984 MFY327965:MFY327984 MPU327965:MPU327984 MZQ327965:MZQ327984 NJM327965:NJM327984 NTI327965:NTI327984 ODE327965:ODE327984 ONA327965:ONA327984 OWW327965:OWW327984 PGS327965:PGS327984 PQO327965:PQO327984 QAK327965:QAK327984 QKG327965:QKG327984 QUC327965:QUC327984 RDY327965:RDY327984 RNU327965:RNU327984 RXQ327965:RXQ327984 SHM327965:SHM327984 SRI327965:SRI327984 TBE327965:TBE327984 TLA327965:TLA327984 TUW327965:TUW327984 UES327965:UES327984 UOO327965:UOO327984 UYK327965:UYK327984 VIG327965:VIG327984 VSC327965:VSC327984 WBY327965:WBY327984 WLU327965:WLU327984 WVQ327965:WVQ327984 S393501:S393520 JE393501:JE393520 TA393501:TA393520 ACW393501:ACW393520 AMS393501:AMS393520 AWO393501:AWO393520 BGK393501:BGK393520 BQG393501:BQG393520 CAC393501:CAC393520 CJY393501:CJY393520 CTU393501:CTU393520 DDQ393501:DDQ393520 DNM393501:DNM393520 DXI393501:DXI393520 EHE393501:EHE393520 ERA393501:ERA393520 FAW393501:FAW393520 FKS393501:FKS393520 FUO393501:FUO393520 GEK393501:GEK393520 GOG393501:GOG393520 GYC393501:GYC393520 HHY393501:HHY393520 HRU393501:HRU393520 IBQ393501:IBQ393520 ILM393501:ILM393520 IVI393501:IVI393520 JFE393501:JFE393520 JPA393501:JPA393520 JYW393501:JYW393520 KIS393501:KIS393520 KSO393501:KSO393520 LCK393501:LCK393520 LMG393501:LMG393520 LWC393501:LWC393520 MFY393501:MFY393520 MPU393501:MPU393520 MZQ393501:MZQ393520 NJM393501:NJM393520 NTI393501:NTI393520 ODE393501:ODE393520 ONA393501:ONA393520 OWW393501:OWW393520 PGS393501:PGS393520 PQO393501:PQO393520 QAK393501:QAK393520 QKG393501:QKG393520 QUC393501:QUC393520 RDY393501:RDY393520 RNU393501:RNU393520 RXQ393501:RXQ393520 SHM393501:SHM393520 SRI393501:SRI393520 TBE393501:TBE393520 TLA393501:TLA393520 TUW393501:TUW393520 UES393501:UES393520 UOO393501:UOO393520 UYK393501:UYK393520 VIG393501:VIG393520 VSC393501:VSC393520 WBY393501:WBY393520 WLU393501:WLU393520 WVQ393501:WVQ393520 S459037:S459056 JE459037:JE459056 TA459037:TA459056 ACW459037:ACW459056 AMS459037:AMS459056 AWO459037:AWO459056 BGK459037:BGK459056 BQG459037:BQG459056 CAC459037:CAC459056 CJY459037:CJY459056 CTU459037:CTU459056 DDQ459037:DDQ459056 DNM459037:DNM459056 DXI459037:DXI459056 EHE459037:EHE459056 ERA459037:ERA459056 FAW459037:FAW459056 FKS459037:FKS459056 FUO459037:FUO459056 GEK459037:GEK459056 GOG459037:GOG459056 GYC459037:GYC459056 HHY459037:HHY459056 HRU459037:HRU459056 IBQ459037:IBQ459056 ILM459037:ILM459056 IVI459037:IVI459056 JFE459037:JFE459056 JPA459037:JPA459056 JYW459037:JYW459056 KIS459037:KIS459056 KSO459037:KSO459056 LCK459037:LCK459056 LMG459037:LMG459056 LWC459037:LWC459056 MFY459037:MFY459056 MPU459037:MPU459056 MZQ459037:MZQ459056 NJM459037:NJM459056 NTI459037:NTI459056 ODE459037:ODE459056 ONA459037:ONA459056 OWW459037:OWW459056 PGS459037:PGS459056 PQO459037:PQO459056 QAK459037:QAK459056 QKG459037:QKG459056 QUC459037:QUC459056 RDY459037:RDY459056 RNU459037:RNU459056 RXQ459037:RXQ459056 SHM459037:SHM459056 SRI459037:SRI459056 TBE459037:TBE459056 TLA459037:TLA459056 TUW459037:TUW459056 UES459037:UES459056 UOO459037:UOO459056 UYK459037:UYK459056 VIG459037:VIG459056 VSC459037:VSC459056 WBY459037:WBY459056 WLU459037:WLU459056 WVQ459037:WVQ459056 S524573:S524592 JE524573:JE524592 TA524573:TA524592 ACW524573:ACW524592 AMS524573:AMS524592 AWO524573:AWO524592 BGK524573:BGK524592 BQG524573:BQG524592 CAC524573:CAC524592 CJY524573:CJY524592 CTU524573:CTU524592 DDQ524573:DDQ524592 DNM524573:DNM524592 DXI524573:DXI524592 EHE524573:EHE524592 ERA524573:ERA524592 FAW524573:FAW524592 FKS524573:FKS524592 FUO524573:FUO524592 GEK524573:GEK524592 GOG524573:GOG524592 GYC524573:GYC524592 HHY524573:HHY524592 HRU524573:HRU524592 IBQ524573:IBQ524592 ILM524573:ILM524592 IVI524573:IVI524592 JFE524573:JFE524592 JPA524573:JPA524592 JYW524573:JYW524592 KIS524573:KIS524592 KSO524573:KSO524592 LCK524573:LCK524592 LMG524573:LMG524592 LWC524573:LWC524592 MFY524573:MFY524592 MPU524573:MPU524592 MZQ524573:MZQ524592 NJM524573:NJM524592 NTI524573:NTI524592 ODE524573:ODE524592 ONA524573:ONA524592 OWW524573:OWW524592 PGS524573:PGS524592 PQO524573:PQO524592 QAK524573:QAK524592 QKG524573:QKG524592 QUC524573:QUC524592 RDY524573:RDY524592 RNU524573:RNU524592 RXQ524573:RXQ524592 SHM524573:SHM524592 SRI524573:SRI524592 TBE524573:TBE524592 TLA524573:TLA524592 TUW524573:TUW524592 UES524573:UES524592 UOO524573:UOO524592 UYK524573:UYK524592 VIG524573:VIG524592 VSC524573:VSC524592 WBY524573:WBY524592 WLU524573:WLU524592 WVQ524573:WVQ524592 S590109:S590128 JE590109:JE590128 TA590109:TA590128 ACW590109:ACW590128 AMS590109:AMS590128 AWO590109:AWO590128 BGK590109:BGK590128 BQG590109:BQG590128 CAC590109:CAC590128 CJY590109:CJY590128 CTU590109:CTU590128 DDQ590109:DDQ590128 DNM590109:DNM590128 DXI590109:DXI590128 EHE590109:EHE590128 ERA590109:ERA590128 FAW590109:FAW590128 FKS590109:FKS590128 FUO590109:FUO590128 GEK590109:GEK590128 GOG590109:GOG590128 GYC590109:GYC590128 HHY590109:HHY590128 HRU590109:HRU590128 IBQ590109:IBQ590128 ILM590109:ILM590128 IVI590109:IVI590128 JFE590109:JFE590128 JPA590109:JPA590128 JYW590109:JYW590128 KIS590109:KIS590128 KSO590109:KSO590128 LCK590109:LCK590128 LMG590109:LMG590128 LWC590109:LWC590128 MFY590109:MFY590128 MPU590109:MPU590128 MZQ590109:MZQ590128 NJM590109:NJM590128 NTI590109:NTI590128 ODE590109:ODE590128 ONA590109:ONA590128 OWW590109:OWW590128 PGS590109:PGS590128 PQO590109:PQO590128 QAK590109:QAK590128 QKG590109:QKG590128 QUC590109:QUC590128 RDY590109:RDY590128 RNU590109:RNU590128 RXQ590109:RXQ590128 SHM590109:SHM590128 SRI590109:SRI590128 TBE590109:TBE590128 TLA590109:TLA590128 TUW590109:TUW590128 UES590109:UES590128 UOO590109:UOO590128 UYK590109:UYK590128 VIG590109:VIG590128 VSC590109:VSC590128 WBY590109:WBY590128 WLU590109:WLU590128 WVQ590109:WVQ590128 S655645:S655664 JE655645:JE655664 TA655645:TA655664 ACW655645:ACW655664 AMS655645:AMS655664 AWO655645:AWO655664 BGK655645:BGK655664 BQG655645:BQG655664 CAC655645:CAC655664 CJY655645:CJY655664 CTU655645:CTU655664 DDQ655645:DDQ655664 DNM655645:DNM655664 DXI655645:DXI655664 EHE655645:EHE655664 ERA655645:ERA655664 FAW655645:FAW655664 FKS655645:FKS655664 FUO655645:FUO655664 GEK655645:GEK655664 GOG655645:GOG655664 GYC655645:GYC655664 HHY655645:HHY655664 HRU655645:HRU655664 IBQ655645:IBQ655664 ILM655645:ILM655664 IVI655645:IVI655664 JFE655645:JFE655664 JPA655645:JPA655664 JYW655645:JYW655664 KIS655645:KIS655664 KSO655645:KSO655664 LCK655645:LCK655664 LMG655645:LMG655664 LWC655645:LWC655664 MFY655645:MFY655664 MPU655645:MPU655664 MZQ655645:MZQ655664 NJM655645:NJM655664 NTI655645:NTI655664 ODE655645:ODE655664 ONA655645:ONA655664 OWW655645:OWW655664 PGS655645:PGS655664 PQO655645:PQO655664 QAK655645:QAK655664 QKG655645:QKG655664 QUC655645:QUC655664 RDY655645:RDY655664 RNU655645:RNU655664 RXQ655645:RXQ655664 SHM655645:SHM655664 SRI655645:SRI655664 TBE655645:TBE655664 TLA655645:TLA655664 TUW655645:TUW655664 UES655645:UES655664 UOO655645:UOO655664 UYK655645:UYK655664 VIG655645:VIG655664 VSC655645:VSC655664 WBY655645:WBY655664 WLU655645:WLU655664 WVQ655645:WVQ655664 S721181:S721200 JE721181:JE721200 TA721181:TA721200 ACW721181:ACW721200 AMS721181:AMS721200 AWO721181:AWO721200 BGK721181:BGK721200 BQG721181:BQG721200 CAC721181:CAC721200 CJY721181:CJY721200 CTU721181:CTU721200 DDQ721181:DDQ721200 DNM721181:DNM721200 DXI721181:DXI721200 EHE721181:EHE721200 ERA721181:ERA721200 FAW721181:FAW721200 FKS721181:FKS721200 FUO721181:FUO721200 GEK721181:GEK721200 GOG721181:GOG721200 GYC721181:GYC721200 HHY721181:HHY721200 HRU721181:HRU721200 IBQ721181:IBQ721200 ILM721181:ILM721200 IVI721181:IVI721200 JFE721181:JFE721200 JPA721181:JPA721200 JYW721181:JYW721200 KIS721181:KIS721200 KSO721181:KSO721200 LCK721181:LCK721200 LMG721181:LMG721200 LWC721181:LWC721200 MFY721181:MFY721200 MPU721181:MPU721200 MZQ721181:MZQ721200 NJM721181:NJM721200 NTI721181:NTI721200 ODE721181:ODE721200 ONA721181:ONA721200 OWW721181:OWW721200 PGS721181:PGS721200 PQO721181:PQO721200 QAK721181:QAK721200 QKG721181:QKG721200 QUC721181:QUC721200 RDY721181:RDY721200 RNU721181:RNU721200 RXQ721181:RXQ721200 SHM721181:SHM721200 SRI721181:SRI721200 TBE721181:TBE721200 TLA721181:TLA721200 TUW721181:TUW721200 UES721181:UES721200 UOO721181:UOO721200 UYK721181:UYK721200 VIG721181:VIG721200 VSC721181:VSC721200 WBY721181:WBY721200 WLU721181:WLU721200 WVQ721181:WVQ721200 S786717:S786736 JE786717:JE786736 TA786717:TA786736 ACW786717:ACW786736 AMS786717:AMS786736 AWO786717:AWO786736 BGK786717:BGK786736 BQG786717:BQG786736 CAC786717:CAC786736 CJY786717:CJY786736 CTU786717:CTU786736 DDQ786717:DDQ786736 DNM786717:DNM786736 DXI786717:DXI786736 EHE786717:EHE786736 ERA786717:ERA786736 FAW786717:FAW786736 FKS786717:FKS786736 FUO786717:FUO786736 GEK786717:GEK786736 GOG786717:GOG786736 GYC786717:GYC786736 HHY786717:HHY786736 HRU786717:HRU786736 IBQ786717:IBQ786736 ILM786717:ILM786736 IVI786717:IVI786736 JFE786717:JFE786736 JPA786717:JPA786736 JYW786717:JYW786736 KIS786717:KIS786736 KSO786717:KSO786736 LCK786717:LCK786736 LMG786717:LMG786736 LWC786717:LWC786736 MFY786717:MFY786736 MPU786717:MPU786736 MZQ786717:MZQ786736 NJM786717:NJM786736 NTI786717:NTI786736 ODE786717:ODE786736 ONA786717:ONA786736 OWW786717:OWW786736 PGS786717:PGS786736 PQO786717:PQO786736 QAK786717:QAK786736 QKG786717:QKG786736 QUC786717:QUC786736 RDY786717:RDY786736 RNU786717:RNU786736 RXQ786717:RXQ786736 SHM786717:SHM786736 SRI786717:SRI786736 TBE786717:TBE786736 TLA786717:TLA786736 TUW786717:TUW786736 UES786717:UES786736 UOO786717:UOO786736 UYK786717:UYK786736 VIG786717:VIG786736 VSC786717:VSC786736 WBY786717:WBY786736 WLU786717:WLU786736 WVQ786717:WVQ786736 S852253:S852272 JE852253:JE852272 TA852253:TA852272 ACW852253:ACW852272 AMS852253:AMS852272 AWO852253:AWO852272 BGK852253:BGK852272 BQG852253:BQG852272 CAC852253:CAC852272 CJY852253:CJY852272 CTU852253:CTU852272 DDQ852253:DDQ852272 DNM852253:DNM852272 DXI852253:DXI852272 EHE852253:EHE852272 ERA852253:ERA852272 FAW852253:FAW852272 FKS852253:FKS852272 FUO852253:FUO852272 GEK852253:GEK852272 GOG852253:GOG852272 GYC852253:GYC852272 HHY852253:HHY852272 HRU852253:HRU852272 IBQ852253:IBQ852272 ILM852253:ILM852272 IVI852253:IVI852272 JFE852253:JFE852272 JPA852253:JPA852272 JYW852253:JYW852272 KIS852253:KIS852272 KSO852253:KSO852272 LCK852253:LCK852272 LMG852253:LMG852272 LWC852253:LWC852272 MFY852253:MFY852272 MPU852253:MPU852272 MZQ852253:MZQ852272 NJM852253:NJM852272 NTI852253:NTI852272 ODE852253:ODE852272 ONA852253:ONA852272 OWW852253:OWW852272 PGS852253:PGS852272 PQO852253:PQO852272 QAK852253:QAK852272 QKG852253:QKG852272 QUC852253:QUC852272 RDY852253:RDY852272 RNU852253:RNU852272 RXQ852253:RXQ852272 SHM852253:SHM852272 SRI852253:SRI852272 TBE852253:TBE852272 TLA852253:TLA852272 TUW852253:TUW852272 UES852253:UES852272 UOO852253:UOO852272 UYK852253:UYK852272 VIG852253:VIG852272 VSC852253:VSC852272 WBY852253:WBY852272 WLU852253:WLU852272 WVQ852253:WVQ852272 S917789:S917808 JE917789:JE917808 TA917789:TA917808 ACW917789:ACW917808 AMS917789:AMS917808 AWO917789:AWO917808 BGK917789:BGK917808 BQG917789:BQG917808 CAC917789:CAC917808 CJY917789:CJY917808 CTU917789:CTU917808 DDQ917789:DDQ917808 DNM917789:DNM917808 DXI917789:DXI917808 EHE917789:EHE917808 ERA917789:ERA917808 FAW917789:FAW917808 FKS917789:FKS917808 FUO917789:FUO917808 GEK917789:GEK917808 GOG917789:GOG917808 GYC917789:GYC917808 HHY917789:HHY917808 HRU917789:HRU917808 IBQ917789:IBQ917808 ILM917789:ILM917808 IVI917789:IVI917808 JFE917789:JFE917808 JPA917789:JPA917808 JYW917789:JYW917808 KIS917789:KIS917808 KSO917789:KSO917808 LCK917789:LCK917808 LMG917789:LMG917808 LWC917789:LWC917808 MFY917789:MFY917808 MPU917789:MPU917808 MZQ917789:MZQ917808 NJM917789:NJM917808 NTI917789:NTI917808 ODE917789:ODE917808 ONA917789:ONA917808 OWW917789:OWW917808 PGS917789:PGS917808 PQO917789:PQO917808 QAK917789:QAK917808 QKG917789:QKG917808 QUC917789:QUC917808 RDY917789:RDY917808 RNU917789:RNU917808 RXQ917789:RXQ917808 SHM917789:SHM917808 SRI917789:SRI917808 TBE917789:TBE917808 TLA917789:TLA917808 TUW917789:TUW917808 UES917789:UES917808 UOO917789:UOO917808 UYK917789:UYK917808 VIG917789:VIG917808 VSC917789:VSC917808 WBY917789:WBY917808 WLU917789:WLU917808 WVQ917789:WVQ917808 S983325:S983344 JE983325:JE983344 TA983325:TA983344 ACW983325:ACW983344 AMS983325:AMS983344 AWO983325:AWO983344 BGK983325:BGK983344 BQG983325:BQG983344 CAC983325:CAC983344 CJY983325:CJY983344 CTU983325:CTU983344 DDQ983325:DDQ983344 DNM983325:DNM983344 DXI983325:DXI983344 EHE983325:EHE983344 ERA983325:ERA983344 FAW983325:FAW983344 FKS983325:FKS983344 FUO983325:FUO983344 GEK983325:GEK983344 GOG983325:GOG983344 GYC983325:GYC983344 HHY983325:HHY983344 HRU983325:HRU983344 IBQ983325:IBQ983344 ILM983325:ILM983344 IVI983325:IVI983344 JFE983325:JFE983344 JPA983325:JPA983344 JYW983325:JYW983344 KIS983325:KIS983344 KSO983325:KSO983344 LCK983325:LCK983344 LMG983325:LMG983344 LWC983325:LWC983344 MFY983325:MFY983344 MPU983325:MPU983344 MZQ983325:MZQ983344 NJM983325:NJM983344 NTI983325:NTI983344 ODE983325:ODE983344 ONA983325:ONA983344 OWW983325:OWW983344 PGS983325:PGS983344 PQO983325:PQO983344 QAK983325:QAK983344 QKG983325:QKG983344 QUC983325:QUC983344 RDY983325:RDY983344 RNU983325:RNU983344 RXQ983325:RXQ983344 SHM983325:SHM983344 SRI983325:SRI983344 TBE983325:TBE983344 TLA983325:TLA983344 TUW983325:TUW983344 UES983325:UES983344 UOO983325:UOO983344 UYK983325:UYK983344 VIG983325:VIG983344 VSC983325:VSC983344 WBY983325:WBY983344 WLU983325:WLU983344 WVQ983325:WVQ983344 WVT983325:WVT983344 N65821:N65840 IZ65821:IZ65840 SV65821:SV65840 ACR65821:ACR65840 AMN65821:AMN65840 AWJ65821:AWJ65840 BGF65821:BGF65840 BQB65821:BQB65840 BZX65821:BZX65840 CJT65821:CJT65840 CTP65821:CTP65840 DDL65821:DDL65840 DNH65821:DNH65840 DXD65821:DXD65840 EGZ65821:EGZ65840 EQV65821:EQV65840 FAR65821:FAR65840 FKN65821:FKN65840 FUJ65821:FUJ65840 GEF65821:GEF65840 GOB65821:GOB65840 GXX65821:GXX65840 HHT65821:HHT65840 HRP65821:HRP65840 IBL65821:IBL65840 ILH65821:ILH65840 IVD65821:IVD65840 JEZ65821:JEZ65840 JOV65821:JOV65840 JYR65821:JYR65840 KIN65821:KIN65840 KSJ65821:KSJ65840 LCF65821:LCF65840 LMB65821:LMB65840 LVX65821:LVX65840 MFT65821:MFT65840 MPP65821:MPP65840 MZL65821:MZL65840 NJH65821:NJH65840 NTD65821:NTD65840 OCZ65821:OCZ65840 OMV65821:OMV65840 OWR65821:OWR65840 PGN65821:PGN65840 PQJ65821:PQJ65840 QAF65821:QAF65840 QKB65821:QKB65840 QTX65821:QTX65840 RDT65821:RDT65840 RNP65821:RNP65840 RXL65821:RXL65840 SHH65821:SHH65840 SRD65821:SRD65840 TAZ65821:TAZ65840 TKV65821:TKV65840 TUR65821:TUR65840 UEN65821:UEN65840 UOJ65821:UOJ65840 UYF65821:UYF65840 VIB65821:VIB65840 VRX65821:VRX65840 WBT65821:WBT65840 WLP65821:WLP65840 WVL65821:WVL65840 N131357:N131376 IZ131357:IZ131376 SV131357:SV131376 ACR131357:ACR131376 AMN131357:AMN131376 AWJ131357:AWJ131376 BGF131357:BGF131376 BQB131357:BQB131376 BZX131357:BZX131376 CJT131357:CJT131376 CTP131357:CTP131376 DDL131357:DDL131376 DNH131357:DNH131376 DXD131357:DXD131376 EGZ131357:EGZ131376 EQV131357:EQV131376 FAR131357:FAR131376 FKN131357:FKN131376 FUJ131357:FUJ131376 GEF131357:GEF131376 GOB131357:GOB131376 GXX131357:GXX131376 HHT131357:HHT131376 HRP131357:HRP131376 IBL131357:IBL131376 ILH131357:ILH131376 IVD131357:IVD131376 JEZ131357:JEZ131376 JOV131357:JOV131376 JYR131357:JYR131376 KIN131357:KIN131376 KSJ131357:KSJ131376 LCF131357:LCF131376 LMB131357:LMB131376 LVX131357:LVX131376 MFT131357:MFT131376 MPP131357:MPP131376 MZL131357:MZL131376 NJH131357:NJH131376 NTD131357:NTD131376 OCZ131357:OCZ131376 OMV131357:OMV131376 OWR131357:OWR131376 PGN131357:PGN131376 PQJ131357:PQJ131376 QAF131357:QAF131376 QKB131357:QKB131376 QTX131357:QTX131376 RDT131357:RDT131376 RNP131357:RNP131376 RXL131357:RXL131376 SHH131357:SHH131376 SRD131357:SRD131376 TAZ131357:TAZ131376 TKV131357:TKV131376 TUR131357:TUR131376 UEN131357:UEN131376 UOJ131357:UOJ131376 UYF131357:UYF131376 VIB131357:VIB131376 VRX131357:VRX131376 WBT131357:WBT131376 WLP131357:WLP131376 WVL131357:WVL131376 N196893:N196912 IZ196893:IZ196912 SV196893:SV196912 ACR196893:ACR196912 AMN196893:AMN196912 AWJ196893:AWJ196912 BGF196893:BGF196912 BQB196893:BQB196912 BZX196893:BZX196912 CJT196893:CJT196912 CTP196893:CTP196912 DDL196893:DDL196912 DNH196893:DNH196912 DXD196893:DXD196912 EGZ196893:EGZ196912 EQV196893:EQV196912 FAR196893:FAR196912 FKN196893:FKN196912 FUJ196893:FUJ196912 GEF196893:GEF196912 GOB196893:GOB196912 GXX196893:GXX196912 HHT196893:HHT196912 HRP196893:HRP196912 IBL196893:IBL196912 ILH196893:ILH196912 IVD196893:IVD196912 JEZ196893:JEZ196912 JOV196893:JOV196912 JYR196893:JYR196912 KIN196893:KIN196912 KSJ196893:KSJ196912 LCF196893:LCF196912 LMB196893:LMB196912 LVX196893:LVX196912 MFT196893:MFT196912 MPP196893:MPP196912 MZL196893:MZL196912 NJH196893:NJH196912 NTD196893:NTD196912 OCZ196893:OCZ196912 OMV196893:OMV196912 OWR196893:OWR196912 PGN196893:PGN196912 PQJ196893:PQJ196912 QAF196893:QAF196912 QKB196893:QKB196912 QTX196893:QTX196912 RDT196893:RDT196912 RNP196893:RNP196912 RXL196893:RXL196912 SHH196893:SHH196912 SRD196893:SRD196912 TAZ196893:TAZ196912 TKV196893:TKV196912 TUR196893:TUR196912 UEN196893:UEN196912 UOJ196893:UOJ196912 UYF196893:UYF196912 VIB196893:VIB196912 VRX196893:VRX196912 WBT196893:WBT196912 WLP196893:WLP196912 WVL196893:WVL196912 N262429:N262448 IZ262429:IZ262448 SV262429:SV262448 ACR262429:ACR262448 AMN262429:AMN262448 AWJ262429:AWJ262448 BGF262429:BGF262448 BQB262429:BQB262448 BZX262429:BZX262448 CJT262429:CJT262448 CTP262429:CTP262448 DDL262429:DDL262448 DNH262429:DNH262448 DXD262429:DXD262448 EGZ262429:EGZ262448 EQV262429:EQV262448 FAR262429:FAR262448 FKN262429:FKN262448 FUJ262429:FUJ262448 GEF262429:GEF262448 GOB262429:GOB262448 GXX262429:GXX262448 HHT262429:HHT262448 HRP262429:HRP262448 IBL262429:IBL262448 ILH262429:ILH262448 IVD262429:IVD262448 JEZ262429:JEZ262448 JOV262429:JOV262448 JYR262429:JYR262448 KIN262429:KIN262448 KSJ262429:KSJ262448 LCF262429:LCF262448 LMB262429:LMB262448 LVX262429:LVX262448 MFT262429:MFT262448 MPP262429:MPP262448 MZL262429:MZL262448 NJH262429:NJH262448 NTD262429:NTD262448 OCZ262429:OCZ262448 OMV262429:OMV262448 OWR262429:OWR262448 PGN262429:PGN262448 PQJ262429:PQJ262448 QAF262429:QAF262448 QKB262429:QKB262448 QTX262429:QTX262448 RDT262429:RDT262448 RNP262429:RNP262448 RXL262429:RXL262448 SHH262429:SHH262448 SRD262429:SRD262448 TAZ262429:TAZ262448 TKV262429:TKV262448 TUR262429:TUR262448 UEN262429:UEN262448 UOJ262429:UOJ262448 UYF262429:UYF262448 VIB262429:VIB262448 VRX262429:VRX262448 WBT262429:WBT262448 WLP262429:WLP262448 WVL262429:WVL262448 N327965:N327984 IZ327965:IZ327984 SV327965:SV327984 ACR327965:ACR327984 AMN327965:AMN327984 AWJ327965:AWJ327984 BGF327965:BGF327984 BQB327965:BQB327984 BZX327965:BZX327984 CJT327965:CJT327984 CTP327965:CTP327984 DDL327965:DDL327984 DNH327965:DNH327984 DXD327965:DXD327984 EGZ327965:EGZ327984 EQV327965:EQV327984 FAR327965:FAR327984 FKN327965:FKN327984 FUJ327965:FUJ327984 GEF327965:GEF327984 GOB327965:GOB327984 GXX327965:GXX327984 HHT327965:HHT327984 HRP327965:HRP327984 IBL327965:IBL327984 ILH327965:ILH327984 IVD327965:IVD327984 JEZ327965:JEZ327984 JOV327965:JOV327984 JYR327965:JYR327984 KIN327965:KIN327984 KSJ327965:KSJ327984 LCF327965:LCF327984 LMB327965:LMB327984 LVX327965:LVX327984 MFT327965:MFT327984 MPP327965:MPP327984 MZL327965:MZL327984 NJH327965:NJH327984 NTD327965:NTD327984 OCZ327965:OCZ327984 OMV327965:OMV327984 OWR327965:OWR327984 PGN327965:PGN327984 PQJ327965:PQJ327984 QAF327965:QAF327984 QKB327965:QKB327984 QTX327965:QTX327984 RDT327965:RDT327984 RNP327965:RNP327984 RXL327965:RXL327984 SHH327965:SHH327984 SRD327965:SRD327984 TAZ327965:TAZ327984 TKV327965:TKV327984 TUR327965:TUR327984 UEN327965:UEN327984 UOJ327965:UOJ327984 UYF327965:UYF327984 VIB327965:VIB327984 VRX327965:VRX327984 WBT327965:WBT327984 WLP327965:WLP327984 WVL327965:WVL327984 N393501:N393520 IZ393501:IZ393520 SV393501:SV393520 ACR393501:ACR393520 AMN393501:AMN393520 AWJ393501:AWJ393520 BGF393501:BGF393520 BQB393501:BQB393520 BZX393501:BZX393520 CJT393501:CJT393520 CTP393501:CTP393520 DDL393501:DDL393520 DNH393501:DNH393520 DXD393501:DXD393520 EGZ393501:EGZ393520 EQV393501:EQV393520 FAR393501:FAR393520 FKN393501:FKN393520 FUJ393501:FUJ393520 GEF393501:GEF393520 GOB393501:GOB393520 GXX393501:GXX393520 HHT393501:HHT393520 HRP393501:HRP393520 IBL393501:IBL393520 ILH393501:ILH393520 IVD393501:IVD393520 JEZ393501:JEZ393520 JOV393501:JOV393520 JYR393501:JYR393520 KIN393501:KIN393520 KSJ393501:KSJ393520 LCF393501:LCF393520 LMB393501:LMB393520 LVX393501:LVX393520 MFT393501:MFT393520 MPP393501:MPP393520 MZL393501:MZL393520 NJH393501:NJH393520 NTD393501:NTD393520 OCZ393501:OCZ393520 OMV393501:OMV393520 OWR393501:OWR393520 PGN393501:PGN393520 PQJ393501:PQJ393520 QAF393501:QAF393520 QKB393501:QKB393520 QTX393501:QTX393520 RDT393501:RDT393520 RNP393501:RNP393520 RXL393501:RXL393520 SHH393501:SHH393520 SRD393501:SRD393520 TAZ393501:TAZ393520 TKV393501:TKV393520 TUR393501:TUR393520 UEN393501:UEN393520 UOJ393501:UOJ393520 UYF393501:UYF393520 VIB393501:VIB393520 VRX393501:VRX393520 WBT393501:WBT393520 WLP393501:WLP393520 WVL393501:WVL393520 N459037:N459056 IZ459037:IZ459056 SV459037:SV459056 ACR459037:ACR459056 AMN459037:AMN459056 AWJ459037:AWJ459056 BGF459037:BGF459056 BQB459037:BQB459056 BZX459037:BZX459056 CJT459037:CJT459056 CTP459037:CTP459056 DDL459037:DDL459056 DNH459037:DNH459056 DXD459037:DXD459056 EGZ459037:EGZ459056 EQV459037:EQV459056 FAR459037:FAR459056 FKN459037:FKN459056 FUJ459037:FUJ459056 GEF459037:GEF459056 GOB459037:GOB459056 GXX459037:GXX459056 HHT459037:HHT459056 HRP459037:HRP459056 IBL459037:IBL459056 ILH459037:ILH459056 IVD459037:IVD459056 JEZ459037:JEZ459056 JOV459037:JOV459056 JYR459037:JYR459056 KIN459037:KIN459056 KSJ459037:KSJ459056 LCF459037:LCF459056 LMB459037:LMB459056 LVX459037:LVX459056 MFT459037:MFT459056 MPP459037:MPP459056 MZL459037:MZL459056 NJH459037:NJH459056 NTD459037:NTD459056 OCZ459037:OCZ459056 OMV459037:OMV459056 OWR459037:OWR459056 PGN459037:PGN459056 PQJ459037:PQJ459056 QAF459037:QAF459056 QKB459037:QKB459056 QTX459037:QTX459056 RDT459037:RDT459056 RNP459037:RNP459056 RXL459037:RXL459056 SHH459037:SHH459056 SRD459037:SRD459056 TAZ459037:TAZ459056 TKV459037:TKV459056 TUR459037:TUR459056 UEN459037:UEN459056 UOJ459037:UOJ459056 UYF459037:UYF459056 VIB459037:VIB459056 VRX459037:VRX459056 WBT459037:WBT459056 WLP459037:WLP459056 WVL459037:WVL459056 N524573:N524592 IZ524573:IZ524592 SV524573:SV524592 ACR524573:ACR524592 AMN524573:AMN524592 AWJ524573:AWJ524592 BGF524573:BGF524592 BQB524573:BQB524592 BZX524573:BZX524592 CJT524573:CJT524592 CTP524573:CTP524592 DDL524573:DDL524592 DNH524573:DNH524592 DXD524573:DXD524592 EGZ524573:EGZ524592 EQV524573:EQV524592 FAR524573:FAR524592 FKN524573:FKN524592 FUJ524573:FUJ524592 GEF524573:GEF524592 GOB524573:GOB524592 GXX524573:GXX524592 HHT524573:HHT524592 HRP524573:HRP524592 IBL524573:IBL524592 ILH524573:ILH524592 IVD524573:IVD524592 JEZ524573:JEZ524592 JOV524573:JOV524592 JYR524573:JYR524592 KIN524573:KIN524592 KSJ524573:KSJ524592 LCF524573:LCF524592 LMB524573:LMB524592 LVX524573:LVX524592 MFT524573:MFT524592 MPP524573:MPP524592 MZL524573:MZL524592 NJH524573:NJH524592 NTD524573:NTD524592 OCZ524573:OCZ524592 OMV524573:OMV524592 OWR524573:OWR524592 PGN524573:PGN524592 PQJ524573:PQJ524592 QAF524573:QAF524592 QKB524573:QKB524592 QTX524573:QTX524592 RDT524573:RDT524592 RNP524573:RNP524592 RXL524573:RXL524592 SHH524573:SHH524592 SRD524573:SRD524592 TAZ524573:TAZ524592 TKV524573:TKV524592 TUR524573:TUR524592 UEN524573:UEN524592 UOJ524573:UOJ524592 UYF524573:UYF524592 VIB524573:VIB524592 VRX524573:VRX524592 WBT524573:WBT524592 WLP524573:WLP524592 WVL524573:WVL524592 N590109:N590128 IZ590109:IZ590128 SV590109:SV590128 ACR590109:ACR590128 AMN590109:AMN590128 AWJ590109:AWJ590128 BGF590109:BGF590128 BQB590109:BQB590128 BZX590109:BZX590128 CJT590109:CJT590128 CTP590109:CTP590128 DDL590109:DDL590128 DNH590109:DNH590128 DXD590109:DXD590128 EGZ590109:EGZ590128 EQV590109:EQV590128 FAR590109:FAR590128 FKN590109:FKN590128 FUJ590109:FUJ590128 GEF590109:GEF590128 GOB590109:GOB590128 GXX590109:GXX590128 HHT590109:HHT590128 HRP590109:HRP590128 IBL590109:IBL590128 ILH590109:ILH590128 IVD590109:IVD590128 JEZ590109:JEZ590128 JOV590109:JOV590128 JYR590109:JYR590128 KIN590109:KIN590128 KSJ590109:KSJ590128 LCF590109:LCF590128 LMB590109:LMB590128 LVX590109:LVX590128 MFT590109:MFT590128 MPP590109:MPP590128 MZL590109:MZL590128 NJH590109:NJH590128 NTD590109:NTD590128 OCZ590109:OCZ590128 OMV590109:OMV590128 OWR590109:OWR590128 PGN590109:PGN590128 PQJ590109:PQJ590128 QAF590109:QAF590128 QKB590109:QKB590128 QTX590109:QTX590128 RDT590109:RDT590128 RNP590109:RNP590128 RXL590109:RXL590128 SHH590109:SHH590128 SRD590109:SRD590128 TAZ590109:TAZ590128 TKV590109:TKV590128 TUR590109:TUR590128 UEN590109:UEN590128 UOJ590109:UOJ590128 UYF590109:UYF590128 VIB590109:VIB590128 VRX590109:VRX590128 WBT590109:WBT590128 WLP590109:WLP590128 WVL590109:WVL590128 N655645:N655664 IZ655645:IZ655664 SV655645:SV655664 ACR655645:ACR655664 AMN655645:AMN655664 AWJ655645:AWJ655664 BGF655645:BGF655664 BQB655645:BQB655664 BZX655645:BZX655664 CJT655645:CJT655664 CTP655645:CTP655664 DDL655645:DDL655664 DNH655645:DNH655664 DXD655645:DXD655664 EGZ655645:EGZ655664 EQV655645:EQV655664 FAR655645:FAR655664 FKN655645:FKN655664 FUJ655645:FUJ655664 GEF655645:GEF655664 GOB655645:GOB655664 GXX655645:GXX655664 HHT655645:HHT655664 HRP655645:HRP655664 IBL655645:IBL655664 ILH655645:ILH655664 IVD655645:IVD655664 JEZ655645:JEZ655664 JOV655645:JOV655664 JYR655645:JYR655664 KIN655645:KIN655664 KSJ655645:KSJ655664 LCF655645:LCF655664 LMB655645:LMB655664 LVX655645:LVX655664 MFT655645:MFT655664 MPP655645:MPP655664 MZL655645:MZL655664 NJH655645:NJH655664 NTD655645:NTD655664 OCZ655645:OCZ655664 OMV655645:OMV655664 OWR655645:OWR655664 PGN655645:PGN655664 PQJ655645:PQJ655664 QAF655645:QAF655664 QKB655645:QKB655664 QTX655645:QTX655664 RDT655645:RDT655664 RNP655645:RNP655664 RXL655645:RXL655664 SHH655645:SHH655664 SRD655645:SRD655664 TAZ655645:TAZ655664 TKV655645:TKV655664 TUR655645:TUR655664 UEN655645:UEN655664 UOJ655645:UOJ655664 UYF655645:UYF655664 VIB655645:VIB655664 VRX655645:VRX655664 WBT655645:WBT655664 WLP655645:WLP655664 WVL655645:WVL655664 N721181:N721200 IZ721181:IZ721200 SV721181:SV721200 ACR721181:ACR721200 AMN721181:AMN721200 AWJ721181:AWJ721200 BGF721181:BGF721200 BQB721181:BQB721200 BZX721181:BZX721200 CJT721181:CJT721200 CTP721181:CTP721200 DDL721181:DDL721200 DNH721181:DNH721200 DXD721181:DXD721200 EGZ721181:EGZ721200 EQV721181:EQV721200 FAR721181:FAR721200 FKN721181:FKN721200 FUJ721181:FUJ721200 GEF721181:GEF721200 GOB721181:GOB721200 GXX721181:GXX721200 HHT721181:HHT721200 HRP721181:HRP721200 IBL721181:IBL721200 ILH721181:ILH721200 IVD721181:IVD721200 JEZ721181:JEZ721200 JOV721181:JOV721200 JYR721181:JYR721200 KIN721181:KIN721200 KSJ721181:KSJ721200 LCF721181:LCF721200 LMB721181:LMB721200 LVX721181:LVX721200 MFT721181:MFT721200 MPP721181:MPP721200 MZL721181:MZL721200 NJH721181:NJH721200 NTD721181:NTD721200 OCZ721181:OCZ721200 OMV721181:OMV721200 OWR721181:OWR721200 PGN721181:PGN721200 PQJ721181:PQJ721200 QAF721181:QAF721200 QKB721181:QKB721200 QTX721181:QTX721200 RDT721181:RDT721200 RNP721181:RNP721200 RXL721181:RXL721200 SHH721181:SHH721200 SRD721181:SRD721200 TAZ721181:TAZ721200 TKV721181:TKV721200 TUR721181:TUR721200 UEN721181:UEN721200 UOJ721181:UOJ721200 UYF721181:UYF721200 VIB721181:VIB721200 VRX721181:VRX721200 WBT721181:WBT721200 WLP721181:WLP721200 WVL721181:WVL721200 N786717:N786736 IZ786717:IZ786736 SV786717:SV786736 ACR786717:ACR786736 AMN786717:AMN786736 AWJ786717:AWJ786736 BGF786717:BGF786736 BQB786717:BQB786736 BZX786717:BZX786736 CJT786717:CJT786736 CTP786717:CTP786736 DDL786717:DDL786736 DNH786717:DNH786736 DXD786717:DXD786736 EGZ786717:EGZ786736 EQV786717:EQV786736 FAR786717:FAR786736 FKN786717:FKN786736 FUJ786717:FUJ786736 GEF786717:GEF786736 GOB786717:GOB786736 GXX786717:GXX786736 HHT786717:HHT786736 HRP786717:HRP786736 IBL786717:IBL786736 ILH786717:ILH786736 IVD786717:IVD786736 JEZ786717:JEZ786736 JOV786717:JOV786736 JYR786717:JYR786736 KIN786717:KIN786736 KSJ786717:KSJ786736 LCF786717:LCF786736 LMB786717:LMB786736 LVX786717:LVX786736 MFT786717:MFT786736 MPP786717:MPP786736 MZL786717:MZL786736 NJH786717:NJH786736 NTD786717:NTD786736 OCZ786717:OCZ786736 OMV786717:OMV786736 OWR786717:OWR786736 PGN786717:PGN786736 PQJ786717:PQJ786736 QAF786717:QAF786736 QKB786717:QKB786736 QTX786717:QTX786736 RDT786717:RDT786736 RNP786717:RNP786736 RXL786717:RXL786736 SHH786717:SHH786736 SRD786717:SRD786736 TAZ786717:TAZ786736 TKV786717:TKV786736 TUR786717:TUR786736 UEN786717:UEN786736 UOJ786717:UOJ786736 UYF786717:UYF786736 VIB786717:VIB786736 VRX786717:VRX786736 WBT786717:WBT786736 WLP786717:WLP786736 WVL786717:WVL786736 N852253:N852272 IZ852253:IZ852272 SV852253:SV852272 ACR852253:ACR852272 AMN852253:AMN852272 AWJ852253:AWJ852272 BGF852253:BGF852272 BQB852253:BQB852272 BZX852253:BZX852272 CJT852253:CJT852272 CTP852253:CTP852272 DDL852253:DDL852272 DNH852253:DNH852272 DXD852253:DXD852272 EGZ852253:EGZ852272 EQV852253:EQV852272 FAR852253:FAR852272 FKN852253:FKN852272 FUJ852253:FUJ852272 GEF852253:GEF852272 GOB852253:GOB852272 GXX852253:GXX852272 HHT852253:HHT852272 HRP852253:HRP852272 IBL852253:IBL852272 ILH852253:ILH852272 IVD852253:IVD852272 JEZ852253:JEZ852272 JOV852253:JOV852272 JYR852253:JYR852272 KIN852253:KIN852272 KSJ852253:KSJ852272 LCF852253:LCF852272 LMB852253:LMB852272 LVX852253:LVX852272 MFT852253:MFT852272 MPP852253:MPP852272 MZL852253:MZL852272 NJH852253:NJH852272 NTD852253:NTD852272 OCZ852253:OCZ852272 OMV852253:OMV852272 OWR852253:OWR852272 PGN852253:PGN852272 PQJ852253:PQJ852272 QAF852253:QAF852272 QKB852253:QKB852272 QTX852253:QTX852272 RDT852253:RDT852272 RNP852253:RNP852272 RXL852253:RXL852272 SHH852253:SHH852272 SRD852253:SRD852272 TAZ852253:TAZ852272 TKV852253:TKV852272 TUR852253:TUR852272 UEN852253:UEN852272 UOJ852253:UOJ852272 UYF852253:UYF852272 VIB852253:VIB852272 VRX852253:VRX852272 WBT852253:WBT852272 WLP852253:WLP852272 WVL852253:WVL852272 N917789:N917808 IZ917789:IZ917808 SV917789:SV917808 ACR917789:ACR917808 AMN917789:AMN917808 AWJ917789:AWJ917808 BGF917789:BGF917808 BQB917789:BQB917808 BZX917789:BZX917808 CJT917789:CJT917808 CTP917789:CTP917808 DDL917789:DDL917808 DNH917789:DNH917808 DXD917789:DXD917808 EGZ917789:EGZ917808 EQV917789:EQV917808 FAR917789:FAR917808 FKN917789:FKN917808 FUJ917789:FUJ917808 GEF917789:GEF917808 GOB917789:GOB917808 GXX917789:GXX917808 HHT917789:HHT917808 HRP917789:HRP917808 IBL917789:IBL917808 ILH917789:ILH917808 IVD917789:IVD917808 JEZ917789:JEZ917808 JOV917789:JOV917808 JYR917789:JYR917808 KIN917789:KIN917808 KSJ917789:KSJ917808 LCF917789:LCF917808 LMB917789:LMB917808 LVX917789:LVX917808 MFT917789:MFT917808 MPP917789:MPP917808 MZL917789:MZL917808 NJH917789:NJH917808 NTD917789:NTD917808 OCZ917789:OCZ917808 OMV917789:OMV917808 OWR917789:OWR917808 PGN917789:PGN917808 PQJ917789:PQJ917808 QAF917789:QAF917808 QKB917789:QKB917808 QTX917789:QTX917808 RDT917789:RDT917808 RNP917789:RNP917808 RXL917789:RXL917808 SHH917789:SHH917808 SRD917789:SRD917808 TAZ917789:TAZ917808 TKV917789:TKV917808 TUR917789:TUR917808 UEN917789:UEN917808 UOJ917789:UOJ917808 UYF917789:UYF917808 VIB917789:VIB917808 VRX917789:VRX917808 WBT917789:WBT917808 WLP917789:WLP917808 WVL917789:WVL917808 N983325:N983344 IZ983325:IZ983344 SV983325:SV983344 ACR983325:ACR983344 AMN983325:AMN983344 AWJ983325:AWJ983344 BGF983325:BGF983344 BQB983325:BQB983344 BZX983325:BZX983344 CJT983325:CJT983344 CTP983325:CTP983344 DDL983325:DDL983344 DNH983325:DNH983344 DXD983325:DXD983344 EGZ983325:EGZ983344 EQV983325:EQV983344 FAR983325:FAR983344 FKN983325:FKN983344 FUJ983325:FUJ983344 GEF983325:GEF983344 GOB983325:GOB983344 GXX983325:GXX983344 HHT983325:HHT983344 HRP983325:HRP983344 IBL983325:IBL983344 ILH983325:ILH983344 IVD983325:IVD983344 JEZ983325:JEZ983344 JOV983325:JOV983344 JYR983325:JYR983344 KIN983325:KIN983344 KSJ983325:KSJ983344 LCF983325:LCF983344 LMB983325:LMB983344 LVX983325:LVX983344 MFT983325:MFT983344 MPP983325:MPP983344 MZL983325:MZL983344 NJH983325:NJH983344 NTD983325:NTD983344 OCZ983325:OCZ983344 OMV983325:OMV983344 OWR983325:OWR983344 PGN983325:PGN983344 PQJ983325:PQJ983344 QAF983325:QAF983344 QKB983325:QKB983344 QTX983325:QTX983344 RDT983325:RDT983344 RNP983325:RNP983344 RXL983325:RXL983344 SHH983325:SHH983344 SRD983325:SRD983344 TAZ983325:TAZ983344 TKV983325:TKV983344 TUR983325:TUR983344 UEN983325:UEN983344 UOJ983325:UOJ983344 UYF983325:UYF983344 VIB983325:VIB983344 VRX983325:VRX983344 WBT983325:WBT983344 WLP983325:WLP983344 WVL983325:WVL983344 JH65821:JH65840 TD65821:TD65840 ACZ65821:ACZ65840 AMV65821:AMV65840 AWR65821:AWR65840 BGN65821:BGN65840 BQJ65821:BQJ65840 CAF65821:CAF65840 CKB65821:CKB65840 CTX65821:CTX65840 DDT65821:DDT65840 DNP65821:DNP65840 DXL65821:DXL65840 EHH65821:EHH65840 ERD65821:ERD65840 FAZ65821:FAZ65840 FKV65821:FKV65840 FUR65821:FUR65840 GEN65821:GEN65840 GOJ65821:GOJ65840 GYF65821:GYF65840 HIB65821:HIB65840 HRX65821:HRX65840 IBT65821:IBT65840 ILP65821:ILP65840 IVL65821:IVL65840 JFH65821:JFH65840 JPD65821:JPD65840 JYZ65821:JYZ65840 KIV65821:KIV65840 KSR65821:KSR65840 LCN65821:LCN65840 LMJ65821:LMJ65840 LWF65821:LWF65840 MGB65821:MGB65840 MPX65821:MPX65840 MZT65821:MZT65840 NJP65821:NJP65840 NTL65821:NTL65840 ODH65821:ODH65840 OND65821:OND65840 OWZ65821:OWZ65840 PGV65821:PGV65840 PQR65821:PQR65840 QAN65821:QAN65840 QKJ65821:QKJ65840 QUF65821:QUF65840 REB65821:REB65840 RNX65821:RNX65840 RXT65821:RXT65840 SHP65821:SHP65840 SRL65821:SRL65840 TBH65821:TBH65840 TLD65821:TLD65840 TUZ65821:TUZ65840 UEV65821:UEV65840 UOR65821:UOR65840 UYN65821:UYN65840 VIJ65821:VIJ65840 VSF65821:VSF65840 WCB65821:WCB65840 WLX65821:WLX65840 WVT65821:WVT65840 JH131357:JH131376 TD131357:TD131376 ACZ131357:ACZ131376 AMV131357:AMV131376 AWR131357:AWR131376 BGN131357:BGN131376 BQJ131357:BQJ131376 CAF131357:CAF131376 CKB131357:CKB131376 CTX131357:CTX131376 DDT131357:DDT131376 DNP131357:DNP131376 DXL131357:DXL131376 EHH131357:EHH131376 ERD131357:ERD131376 FAZ131357:FAZ131376 FKV131357:FKV131376 FUR131357:FUR131376 GEN131357:GEN131376 GOJ131357:GOJ131376 GYF131357:GYF131376 HIB131357:HIB131376 HRX131357:HRX131376 IBT131357:IBT131376 ILP131357:ILP131376 IVL131357:IVL131376 JFH131357:JFH131376 JPD131357:JPD131376 JYZ131357:JYZ131376 KIV131357:KIV131376 KSR131357:KSR131376 LCN131357:LCN131376 LMJ131357:LMJ131376 LWF131357:LWF131376 MGB131357:MGB131376 MPX131357:MPX131376 MZT131357:MZT131376 NJP131357:NJP131376 NTL131357:NTL131376 ODH131357:ODH131376 OND131357:OND131376 OWZ131357:OWZ131376 PGV131357:PGV131376 PQR131357:PQR131376 QAN131357:QAN131376 QKJ131357:QKJ131376 QUF131357:QUF131376 REB131357:REB131376 RNX131357:RNX131376 RXT131357:RXT131376 SHP131357:SHP131376 SRL131357:SRL131376 TBH131357:TBH131376 TLD131357:TLD131376 TUZ131357:TUZ131376 UEV131357:UEV131376 UOR131357:UOR131376 UYN131357:UYN131376 VIJ131357:VIJ131376 VSF131357:VSF131376 WCB131357:WCB131376 WLX131357:WLX131376 WVT131357:WVT131376 JH196893:JH196912 TD196893:TD196912 ACZ196893:ACZ196912 AMV196893:AMV196912 AWR196893:AWR196912 BGN196893:BGN196912 BQJ196893:BQJ196912 CAF196893:CAF196912 CKB196893:CKB196912 CTX196893:CTX196912 DDT196893:DDT196912 DNP196893:DNP196912 DXL196893:DXL196912 EHH196893:EHH196912 ERD196893:ERD196912 FAZ196893:FAZ196912 FKV196893:FKV196912 FUR196893:FUR196912 GEN196893:GEN196912 GOJ196893:GOJ196912 GYF196893:GYF196912 HIB196893:HIB196912 HRX196893:HRX196912 IBT196893:IBT196912 ILP196893:ILP196912 IVL196893:IVL196912 JFH196893:JFH196912 JPD196893:JPD196912 JYZ196893:JYZ196912 KIV196893:KIV196912 KSR196893:KSR196912 LCN196893:LCN196912 LMJ196893:LMJ196912 LWF196893:LWF196912 MGB196893:MGB196912 MPX196893:MPX196912 MZT196893:MZT196912 NJP196893:NJP196912 NTL196893:NTL196912 ODH196893:ODH196912 OND196893:OND196912 OWZ196893:OWZ196912 PGV196893:PGV196912 PQR196893:PQR196912 QAN196893:QAN196912 QKJ196893:QKJ196912 QUF196893:QUF196912 REB196893:REB196912 RNX196893:RNX196912 RXT196893:RXT196912 SHP196893:SHP196912 SRL196893:SRL196912 TBH196893:TBH196912 TLD196893:TLD196912 TUZ196893:TUZ196912 UEV196893:UEV196912 UOR196893:UOR196912 UYN196893:UYN196912 VIJ196893:VIJ196912 VSF196893:VSF196912 WCB196893:WCB196912 WLX196893:WLX196912 WVT196893:WVT196912 JH262429:JH262448 TD262429:TD262448 ACZ262429:ACZ262448 AMV262429:AMV262448 AWR262429:AWR262448 BGN262429:BGN262448 BQJ262429:BQJ262448 CAF262429:CAF262448 CKB262429:CKB262448 CTX262429:CTX262448 DDT262429:DDT262448 DNP262429:DNP262448 DXL262429:DXL262448 EHH262429:EHH262448 ERD262429:ERD262448 FAZ262429:FAZ262448 FKV262429:FKV262448 FUR262429:FUR262448 GEN262429:GEN262448 GOJ262429:GOJ262448 GYF262429:GYF262448 HIB262429:HIB262448 HRX262429:HRX262448 IBT262429:IBT262448 ILP262429:ILP262448 IVL262429:IVL262448 JFH262429:JFH262448 JPD262429:JPD262448 JYZ262429:JYZ262448 KIV262429:KIV262448 KSR262429:KSR262448 LCN262429:LCN262448 LMJ262429:LMJ262448 LWF262429:LWF262448 MGB262429:MGB262448 MPX262429:MPX262448 MZT262429:MZT262448 NJP262429:NJP262448 NTL262429:NTL262448 ODH262429:ODH262448 OND262429:OND262448 OWZ262429:OWZ262448 PGV262429:PGV262448 PQR262429:PQR262448 QAN262429:QAN262448 QKJ262429:QKJ262448 QUF262429:QUF262448 REB262429:REB262448 RNX262429:RNX262448 RXT262429:RXT262448 SHP262429:SHP262448 SRL262429:SRL262448 TBH262429:TBH262448 TLD262429:TLD262448 TUZ262429:TUZ262448 UEV262429:UEV262448 UOR262429:UOR262448 UYN262429:UYN262448 VIJ262429:VIJ262448 VSF262429:VSF262448 WCB262429:WCB262448 WLX262429:WLX262448 WVT262429:WVT262448 JH327965:JH327984 TD327965:TD327984 ACZ327965:ACZ327984 AMV327965:AMV327984 AWR327965:AWR327984 BGN327965:BGN327984 BQJ327965:BQJ327984 CAF327965:CAF327984 CKB327965:CKB327984 CTX327965:CTX327984 DDT327965:DDT327984 DNP327965:DNP327984 DXL327965:DXL327984 EHH327965:EHH327984 ERD327965:ERD327984 FAZ327965:FAZ327984 FKV327965:FKV327984 FUR327965:FUR327984 GEN327965:GEN327984 GOJ327965:GOJ327984 GYF327965:GYF327984 HIB327965:HIB327984 HRX327965:HRX327984 IBT327965:IBT327984 ILP327965:ILP327984 IVL327965:IVL327984 JFH327965:JFH327984 JPD327965:JPD327984 JYZ327965:JYZ327984 KIV327965:KIV327984 KSR327965:KSR327984 LCN327965:LCN327984 LMJ327965:LMJ327984 LWF327965:LWF327984 MGB327965:MGB327984 MPX327965:MPX327984 MZT327965:MZT327984 NJP327965:NJP327984 NTL327965:NTL327984 ODH327965:ODH327984 OND327965:OND327984 OWZ327965:OWZ327984 PGV327965:PGV327984 PQR327965:PQR327984 QAN327965:QAN327984 QKJ327965:QKJ327984 QUF327965:QUF327984 REB327965:REB327984 RNX327965:RNX327984 RXT327965:RXT327984 SHP327965:SHP327984 SRL327965:SRL327984 TBH327965:TBH327984 TLD327965:TLD327984 TUZ327965:TUZ327984 UEV327965:UEV327984 UOR327965:UOR327984 UYN327965:UYN327984 VIJ327965:VIJ327984 VSF327965:VSF327984 WCB327965:WCB327984 WLX327965:WLX327984 WVT327965:WVT327984 JH393501:JH393520 TD393501:TD393520 ACZ393501:ACZ393520 AMV393501:AMV393520 AWR393501:AWR393520 BGN393501:BGN393520 BQJ393501:BQJ393520 CAF393501:CAF393520 CKB393501:CKB393520 CTX393501:CTX393520 DDT393501:DDT393520 DNP393501:DNP393520 DXL393501:DXL393520 EHH393501:EHH393520 ERD393501:ERD393520 FAZ393501:FAZ393520 FKV393501:FKV393520 FUR393501:FUR393520 GEN393501:GEN393520 GOJ393501:GOJ393520 GYF393501:GYF393520 HIB393501:HIB393520 HRX393501:HRX393520 IBT393501:IBT393520 ILP393501:ILP393520 IVL393501:IVL393520 JFH393501:JFH393520 JPD393501:JPD393520 JYZ393501:JYZ393520 KIV393501:KIV393520 KSR393501:KSR393520 LCN393501:LCN393520 LMJ393501:LMJ393520 LWF393501:LWF393520 MGB393501:MGB393520 MPX393501:MPX393520 MZT393501:MZT393520 NJP393501:NJP393520 NTL393501:NTL393520 ODH393501:ODH393520 OND393501:OND393520 OWZ393501:OWZ393520 PGV393501:PGV393520 PQR393501:PQR393520 QAN393501:QAN393520 QKJ393501:QKJ393520 QUF393501:QUF393520 REB393501:REB393520 RNX393501:RNX393520 RXT393501:RXT393520 SHP393501:SHP393520 SRL393501:SRL393520 TBH393501:TBH393520 TLD393501:TLD393520 TUZ393501:TUZ393520 UEV393501:UEV393520 UOR393501:UOR393520 UYN393501:UYN393520 VIJ393501:VIJ393520 VSF393501:VSF393520 WCB393501:WCB393520 WLX393501:WLX393520 WVT393501:WVT393520 JH459037:JH459056 TD459037:TD459056 ACZ459037:ACZ459056 AMV459037:AMV459056 AWR459037:AWR459056 BGN459037:BGN459056 BQJ459037:BQJ459056 CAF459037:CAF459056 CKB459037:CKB459056 CTX459037:CTX459056 DDT459037:DDT459056 DNP459037:DNP459056 DXL459037:DXL459056 EHH459037:EHH459056 ERD459037:ERD459056 FAZ459037:FAZ459056 FKV459037:FKV459056 FUR459037:FUR459056 GEN459037:GEN459056 GOJ459037:GOJ459056 GYF459037:GYF459056 HIB459037:HIB459056 HRX459037:HRX459056 IBT459037:IBT459056 ILP459037:ILP459056 IVL459037:IVL459056 JFH459037:JFH459056 JPD459037:JPD459056 JYZ459037:JYZ459056 KIV459037:KIV459056 KSR459037:KSR459056 LCN459037:LCN459056 LMJ459037:LMJ459056 LWF459037:LWF459056 MGB459037:MGB459056 MPX459037:MPX459056 MZT459037:MZT459056 NJP459037:NJP459056 NTL459037:NTL459056 ODH459037:ODH459056 OND459037:OND459056 OWZ459037:OWZ459056 PGV459037:PGV459056 PQR459037:PQR459056 QAN459037:QAN459056 QKJ459037:QKJ459056 QUF459037:QUF459056 REB459037:REB459056 RNX459037:RNX459056 RXT459037:RXT459056 SHP459037:SHP459056 SRL459037:SRL459056 TBH459037:TBH459056 TLD459037:TLD459056 TUZ459037:TUZ459056 UEV459037:UEV459056 UOR459037:UOR459056 UYN459037:UYN459056 VIJ459037:VIJ459056 VSF459037:VSF459056 WCB459037:WCB459056 WLX459037:WLX459056 WVT459037:WVT459056 JH524573:JH524592 TD524573:TD524592 ACZ524573:ACZ524592 AMV524573:AMV524592 AWR524573:AWR524592 BGN524573:BGN524592 BQJ524573:BQJ524592 CAF524573:CAF524592 CKB524573:CKB524592 CTX524573:CTX524592 DDT524573:DDT524592 DNP524573:DNP524592 DXL524573:DXL524592 EHH524573:EHH524592 ERD524573:ERD524592 FAZ524573:FAZ524592 FKV524573:FKV524592 FUR524573:FUR524592 GEN524573:GEN524592 GOJ524573:GOJ524592 GYF524573:GYF524592 HIB524573:HIB524592 HRX524573:HRX524592 IBT524573:IBT524592 ILP524573:ILP524592 IVL524573:IVL524592 JFH524573:JFH524592 JPD524573:JPD524592 JYZ524573:JYZ524592 KIV524573:KIV524592 KSR524573:KSR524592 LCN524573:LCN524592 LMJ524573:LMJ524592 LWF524573:LWF524592 MGB524573:MGB524592 MPX524573:MPX524592 MZT524573:MZT524592 NJP524573:NJP524592 NTL524573:NTL524592 ODH524573:ODH524592 OND524573:OND524592 OWZ524573:OWZ524592 PGV524573:PGV524592 PQR524573:PQR524592 QAN524573:QAN524592 QKJ524573:QKJ524592 QUF524573:QUF524592 REB524573:REB524592 RNX524573:RNX524592 RXT524573:RXT524592 SHP524573:SHP524592 SRL524573:SRL524592 TBH524573:TBH524592 TLD524573:TLD524592 TUZ524573:TUZ524592 UEV524573:UEV524592 UOR524573:UOR524592 UYN524573:UYN524592 VIJ524573:VIJ524592 VSF524573:VSF524592 WCB524573:WCB524592 WLX524573:WLX524592 WVT524573:WVT524592 JH590109:JH590128 TD590109:TD590128 ACZ590109:ACZ590128 AMV590109:AMV590128 AWR590109:AWR590128 BGN590109:BGN590128 BQJ590109:BQJ590128 CAF590109:CAF590128 CKB590109:CKB590128 CTX590109:CTX590128 DDT590109:DDT590128 DNP590109:DNP590128 DXL590109:DXL590128 EHH590109:EHH590128 ERD590109:ERD590128 FAZ590109:FAZ590128 FKV590109:FKV590128 FUR590109:FUR590128 GEN590109:GEN590128 GOJ590109:GOJ590128 GYF590109:GYF590128 HIB590109:HIB590128 HRX590109:HRX590128 IBT590109:IBT590128 ILP590109:ILP590128 IVL590109:IVL590128 JFH590109:JFH590128 JPD590109:JPD590128 JYZ590109:JYZ590128 KIV590109:KIV590128 KSR590109:KSR590128 LCN590109:LCN590128 LMJ590109:LMJ590128 LWF590109:LWF590128 MGB590109:MGB590128 MPX590109:MPX590128 MZT590109:MZT590128 NJP590109:NJP590128 NTL590109:NTL590128 ODH590109:ODH590128 OND590109:OND590128 OWZ590109:OWZ590128 PGV590109:PGV590128 PQR590109:PQR590128 QAN590109:QAN590128 QKJ590109:QKJ590128 QUF590109:QUF590128 REB590109:REB590128 RNX590109:RNX590128 RXT590109:RXT590128 SHP590109:SHP590128 SRL590109:SRL590128 TBH590109:TBH590128 TLD590109:TLD590128 TUZ590109:TUZ590128 UEV590109:UEV590128 UOR590109:UOR590128 UYN590109:UYN590128 VIJ590109:VIJ590128 VSF590109:VSF590128 WCB590109:WCB590128 WLX590109:WLX590128 WVT590109:WVT590128 JH655645:JH655664 TD655645:TD655664 ACZ655645:ACZ655664 AMV655645:AMV655664 AWR655645:AWR655664 BGN655645:BGN655664 BQJ655645:BQJ655664 CAF655645:CAF655664 CKB655645:CKB655664 CTX655645:CTX655664 DDT655645:DDT655664 DNP655645:DNP655664 DXL655645:DXL655664 EHH655645:EHH655664 ERD655645:ERD655664 FAZ655645:FAZ655664 FKV655645:FKV655664 FUR655645:FUR655664 GEN655645:GEN655664 GOJ655645:GOJ655664 GYF655645:GYF655664 HIB655645:HIB655664 HRX655645:HRX655664 IBT655645:IBT655664 ILP655645:ILP655664 IVL655645:IVL655664 JFH655645:JFH655664 JPD655645:JPD655664 JYZ655645:JYZ655664 KIV655645:KIV655664 KSR655645:KSR655664 LCN655645:LCN655664 LMJ655645:LMJ655664 LWF655645:LWF655664 MGB655645:MGB655664 MPX655645:MPX655664 MZT655645:MZT655664 NJP655645:NJP655664 NTL655645:NTL655664 ODH655645:ODH655664 OND655645:OND655664 OWZ655645:OWZ655664 PGV655645:PGV655664 PQR655645:PQR655664 QAN655645:QAN655664 QKJ655645:QKJ655664 QUF655645:QUF655664 REB655645:REB655664 RNX655645:RNX655664 RXT655645:RXT655664 SHP655645:SHP655664 SRL655645:SRL655664 TBH655645:TBH655664 TLD655645:TLD655664 TUZ655645:TUZ655664 UEV655645:UEV655664 UOR655645:UOR655664 UYN655645:UYN655664 VIJ655645:VIJ655664 VSF655645:VSF655664 WCB655645:WCB655664 WLX655645:WLX655664 WVT655645:WVT655664 JH721181:JH721200 TD721181:TD721200 ACZ721181:ACZ721200 AMV721181:AMV721200 AWR721181:AWR721200 BGN721181:BGN721200 BQJ721181:BQJ721200 CAF721181:CAF721200 CKB721181:CKB721200 CTX721181:CTX721200 DDT721181:DDT721200 DNP721181:DNP721200 DXL721181:DXL721200 EHH721181:EHH721200 ERD721181:ERD721200 FAZ721181:FAZ721200 FKV721181:FKV721200 FUR721181:FUR721200 GEN721181:GEN721200 GOJ721181:GOJ721200 GYF721181:GYF721200 HIB721181:HIB721200 HRX721181:HRX721200 IBT721181:IBT721200 ILP721181:ILP721200 IVL721181:IVL721200 JFH721181:JFH721200 JPD721181:JPD721200 JYZ721181:JYZ721200 KIV721181:KIV721200 KSR721181:KSR721200 LCN721181:LCN721200 LMJ721181:LMJ721200 LWF721181:LWF721200 MGB721181:MGB721200 MPX721181:MPX721200 MZT721181:MZT721200 NJP721181:NJP721200 NTL721181:NTL721200 ODH721181:ODH721200 OND721181:OND721200 OWZ721181:OWZ721200 PGV721181:PGV721200 PQR721181:PQR721200 QAN721181:QAN721200 QKJ721181:QKJ721200 QUF721181:QUF721200 REB721181:REB721200 RNX721181:RNX721200 RXT721181:RXT721200 SHP721181:SHP721200 SRL721181:SRL721200 TBH721181:TBH721200 TLD721181:TLD721200 TUZ721181:TUZ721200 UEV721181:UEV721200 UOR721181:UOR721200 UYN721181:UYN721200 VIJ721181:VIJ721200 VSF721181:VSF721200 WCB721181:WCB721200 WLX721181:WLX721200 WVT721181:WVT721200 JH786717:JH786736 TD786717:TD786736 ACZ786717:ACZ786736 AMV786717:AMV786736 AWR786717:AWR786736 BGN786717:BGN786736 BQJ786717:BQJ786736 CAF786717:CAF786736 CKB786717:CKB786736 CTX786717:CTX786736 DDT786717:DDT786736 DNP786717:DNP786736 DXL786717:DXL786736 EHH786717:EHH786736 ERD786717:ERD786736 FAZ786717:FAZ786736 FKV786717:FKV786736 FUR786717:FUR786736 GEN786717:GEN786736 GOJ786717:GOJ786736 GYF786717:GYF786736 HIB786717:HIB786736 HRX786717:HRX786736 IBT786717:IBT786736 ILP786717:ILP786736 IVL786717:IVL786736 JFH786717:JFH786736 JPD786717:JPD786736 JYZ786717:JYZ786736 KIV786717:KIV786736 KSR786717:KSR786736 LCN786717:LCN786736 LMJ786717:LMJ786736 LWF786717:LWF786736 MGB786717:MGB786736 MPX786717:MPX786736 MZT786717:MZT786736 NJP786717:NJP786736 NTL786717:NTL786736 ODH786717:ODH786736 OND786717:OND786736 OWZ786717:OWZ786736 PGV786717:PGV786736 PQR786717:PQR786736 QAN786717:QAN786736 QKJ786717:QKJ786736 QUF786717:QUF786736 REB786717:REB786736 RNX786717:RNX786736 RXT786717:RXT786736 SHP786717:SHP786736 SRL786717:SRL786736 TBH786717:TBH786736 TLD786717:TLD786736 TUZ786717:TUZ786736 UEV786717:UEV786736 UOR786717:UOR786736 UYN786717:UYN786736 VIJ786717:VIJ786736 VSF786717:VSF786736 WCB786717:WCB786736 WLX786717:WLX786736 WVT786717:WVT786736 JH852253:JH852272 TD852253:TD852272 ACZ852253:ACZ852272 AMV852253:AMV852272 AWR852253:AWR852272 BGN852253:BGN852272 BQJ852253:BQJ852272 CAF852253:CAF852272 CKB852253:CKB852272 CTX852253:CTX852272 DDT852253:DDT852272 DNP852253:DNP852272 DXL852253:DXL852272 EHH852253:EHH852272 ERD852253:ERD852272 FAZ852253:FAZ852272 FKV852253:FKV852272 FUR852253:FUR852272 GEN852253:GEN852272 GOJ852253:GOJ852272 GYF852253:GYF852272 HIB852253:HIB852272 HRX852253:HRX852272 IBT852253:IBT852272 ILP852253:ILP852272 IVL852253:IVL852272 JFH852253:JFH852272 JPD852253:JPD852272 JYZ852253:JYZ852272 KIV852253:KIV852272 KSR852253:KSR852272 LCN852253:LCN852272 LMJ852253:LMJ852272 LWF852253:LWF852272 MGB852253:MGB852272 MPX852253:MPX852272 MZT852253:MZT852272 NJP852253:NJP852272 NTL852253:NTL852272 ODH852253:ODH852272 OND852253:OND852272 OWZ852253:OWZ852272 PGV852253:PGV852272 PQR852253:PQR852272 QAN852253:QAN852272 QKJ852253:QKJ852272 QUF852253:QUF852272 REB852253:REB852272 RNX852253:RNX852272 RXT852253:RXT852272 SHP852253:SHP852272 SRL852253:SRL852272 TBH852253:TBH852272 TLD852253:TLD852272 TUZ852253:TUZ852272 UEV852253:UEV852272 UOR852253:UOR852272 UYN852253:UYN852272 VIJ852253:VIJ852272 VSF852253:VSF852272 WCB852253:WCB852272 WLX852253:WLX852272 WVT852253:WVT852272 JH917789:JH917808 TD917789:TD917808 ACZ917789:ACZ917808 AMV917789:AMV917808 AWR917789:AWR917808 BGN917789:BGN917808 BQJ917789:BQJ917808 CAF917789:CAF917808 CKB917789:CKB917808 CTX917789:CTX917808 DDT917789:DDT917808 DNP917789:DNP917808 DXL917789:DXL917808 EHH917789:EHH917808 ERD917789:ERD917808 FAZ917789:FAZ917808 FKV917789:FKV917808 FUR917789:FUR917808 GEN917789:GEN917808 GOJ917789:GOJ917808 GYF917789:GYF917808 HIB917789:HIB917808 HRX917789:HRX917808 IBT917789:IBT917808 ILP917789:ILP917808 IVL917789:IVL917808 JFH917789:JFH917808 JPD917789:JPD917808 JYZ917789:JYZ917808 KIV917789:KIV917808 KSR917789:KSR917808 LCN917789:LCN917808 LMJ917789:LMJ917808 LWF917789:LWF917808 MGB917789:MGB917808 MPX917789:MPX917808 MZT917789:MZT917808 NJP917789:NJP917808 NTL917789:NTL917808 ODH917789:ODH917808 OND917789:OND917808 OWZ917789:OWZ917808 PGV917789:PGV917808 PQR917789:PQR917808 QAN917789:QAN917808 QKJ917789:QKJ917808 QUF917789:QUF917808 REB917789:REB917808 RNX917789:RNX917808 RXT917789:RXT917808 SHP917789:SHP917808 SRL917789:SRL917808 TBH917789:TBH917808 TLD917789:TLD917808 TUZ917789:TUZ917808 UEV917789:UEV917808 UOR917789:UOR917808 UYN917789:UYN917808 VIJ917789:VIJ917808 VSF917789:VSF917808 WCB917789:WCB917808 WLX917789:WLX917808 WVT917789:WVT917808 JH983325:JH983344 TD983325:TD983344 ACZ983325:ACZ983344 AMV983325:AMV983344 AWR983325:AWR983344 BGN983325:BGN983344 BQJ983325:BQJ983344 CAF983325:CAF983344 CKB983325:CKB983344 CTX983325:CTX983344 DDT983325:DDT983344 DNP983325:DNP983344 DXL983325:DXL983344 EHH983325:EHH983344 ERD983325:ERD983344 FAZ983325:FAZ983344 FKV983325:FKV983344 FUR983325:FUR983344 GEN983325:GEN983344 GOJ983325:GOJ983344 GYF983325:GYF983344 HIB983325:HIB983344 HRX983325:HRX983344 IBT983325:IBT983344 ILP983325:ILP983344 IVL983325:IVL983344 JFH983325:JFH983344 JPD983325:JPD983344 JYZ983325:JYZ983344 KIV983325:KIV983344 KSR983325:KSR983344 LCN983325:LCN983344 LMJ983325:LMJ983344 LWF983325:LWF983344 MGB983325:MGB983344 MPX983325:MPX983344 MZT983325:MZT983344 NJP983325:NJP983344 NTL983325:NTL983344 ODH983325:ODH983344 OND983325:OND983344 OWZ983325:OWZ983344 PGV983325:PGV983344 PQR983325:PQR983344 QAN983325:QAN983344 QKJ983325:QKJ983344 QUF983325:QUF983344 REB983325:REB983344 RNX983325:RNX983344 RXT983325:RXT983344 SHP983325:SHP983344 SRL983325:SRL983344 TBH983325:TBH983344 TLD983325:TLD983344 TUZ983325:TUZ983344 UEV983325:UEV983344 UOR983325:UOR983344 UYN983325:UYN983344 VIJ983325:VIJ983344 VSF983325:VSF983344 WCB983325:WCB983344 WLX983325:WLX983344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JH31:JH32 TD31:TD32 ACZ31:ACZ32 AMV31:AMV32 AWR31:AWR32 BGN31:BGN32 BQJ31:BQJ32 CAF31:CAF32 CKB31:CKB32 CTX31:CTX32 DDT31:DDT32 DNP31:DNP32 DXL31:DXL32 EHH31:EHH32 ERD31:ERD32 FAZ31:FAZ32 FKV31:FKV32 FUR31:FUR32 GEN31:GEN32 GOJ31:GOJ32 GYF31:GYF32 HIB31:HIB32 HRX31:HRX32 IBT31:IBT32 ILP31:ILP32 IVL31:IVL32 JFH31:JFH32 JPD31:JPD32 JYZ31:JYZ32 KIV31:KIV32 KSR31:KSR32 LCN31:LCN32 LMJ31:LMJ32 LWF31:LWF32 MGB31:MGB32 MPX31:MPX32 MZT31:MZT32 NJP31:NJP32 NTL31:NTL32 ODH31:ODH32 OND31:OND32 OWZ31:OWZ32 PGV31:PGV32 PQR31:PQR32 QAN31:QAN32 QKJ31:QKJ32 QUF31:QUF32 REB31:REB32 RNX31:RNX32 RXT31:RXT32 SHP31:SHP32 SRL31:SRL32 TBH31:TBH32 TLD31:TLD32 TUZ31:TUZ32 UEV31:UEV32 UOR31:UOR32 UYN31:UYN32 VIJ31:VIJ32 VSF31:VSF32 WCB31:WCB32 WLX31:WLX32 WVT31:WVT32 P14:P67 P159:P328 SX35:SX328 ACT35:ACT328 AMP35:AMP328 AWL35:AWL328 BGH35:BGH328 BQD35:BQD328 BZZ35:BZZ328 CJV35:CJV328 CTR35:CTR328 DDN35:DDN328 DNJ35:DNJ328 DXF35:DXF328 EHB35:EHB328 EQX35:EQX328 FAT35:FAT328 FKP35:FKP328 FUL35:FUL328 GEH35:GEH328 GOD35:GOD328 GXZ35:GXZ328 HHV35:HHV328 HRR35:HRR328 IBN35:IBN328 ILJ35:ILJ328 IVF35:IVF328 JFB35:JFB328 JOX35:JOX328 JYT35:JYT328 KIP35:KIP328 KSL35:KSL328 LCH35:LCH328 LMD35:LMD328 LVZ35:LVZ328 MFV35:MFV328 MPR35:MPR328 MZN35:MZN328 NJJ35:NJJ328 NTF35:NTF328 ODB35:ODB328 OMX35:OMX328 OWT35:OWT328 PGP35:PGP328 PQL35:PQL328 QAH35:QAH328 QKD35:QKD328 QTZ35:QTZ328 RDV35:RDV328 RNR35:RNR328 RXN35:RXN328 SHJ35:SHJ328 SRF35:SRF328 TBB35:TBB328 TKX35:TKX328 TUT35:TUT328 UEP35:UEP328 UOL35:UOL328 UYH35:UYH328 VID35:VID328 VRZ35:VRZ328 WBV35:WBV328 WLR35:WLR328 WVN35:WVN328 JE35:JE328 TA35:TA328 ACW35:ACW328 AMS35:AMS328 AWO35:AWO328 BGK35:BGK328 BQG35:BQG328 CAC35:CAC328 CJY35:CJY328 CTU35:CTU328 DDQ35:DDQ328 DNM35:DNM328 DXI35:DXI328 EHE35:EHE328 ERA35:ERA328 FAW35:FAW328 FKS35:FKS328 FUO35:FUO328 GEK35:GEK328 GOG35:GOG328 GYC35:GYC328 HHY35:HHY328 HRU35:HRU328 IBQ35:IBQ328 ILM35:ILM328 IVI35:IVI328 JFE35:JFE328 JPA35:JPA328 JYW35:JYW328 KIS35:KIS328 KSO35:KSO328 LCK35:LCK328 LMG35:LMG328 LWC35:LWC328 MFY35:MFY328 MPU35:MPU328 MZQ35:MZQ328 NJM35:NJM328 NTI35:NTI328 ODE35:ODE328 ONA35:ONA328 OWW35:OWW328 PGS35:PGS328 PQO35:PQO328 QAK35:QAK328 QKG35:QKG328 QUC35:QUC328 RDY35:RDY328 RNU35:RNU328 RXQ35:RXQ328 SHM35:SHM328 SRI35:SRI328 TBE35:TBE328 TLA35:TLA328 TUW35:TUW328 UES35:UES328 UOO35:UOO328 UYK35:UYK328 VIG35:VIG328 VSC35:VSC328 WBY35:WBY328 WLU35:WLU328 WVQ35:WVQ328 IZ35:IZ328 SV35:SV328 ACR35:ACR328 AMN35:AMN328 AWJ35:AWJ328 BGF35:BGF328 BQB35:BQB328 BZX35:BZX328 CJT35:CJT328 CTP35:CTP328 DDL35:DDL328 DNH35:DNH328 DXD35:DXD328 EGZ35:EGZ328 EQV35:EQV328 FAR35:FAR328 FKN35:FKN328 FUJ35:FUJ328 GEF35:GEF328 GOB35:GOB328 GXX35:GXX328 HHT35:HHT328 HRP35:HRP328 IBL35:IBL328 ILH35:ILH328 IVD35:IVD328 JEZ35:JEZ328 JOV35:JOV328 JYR35:JYR328 KIN35:KIN328 KSJ35:KSJ328 LCF35:LCF328 LMB35:LMB328 LVX35:LVX328 MFT35:MFT328 MPP35:MPP328 MZL35:MZL328 NJH35:NJH328 NTD35:NTD328 OCZ35:OCZ328 OMV35:OMV328 OWR35:OWR328 PGN35:PGN328 PQJ35:PQJ328 QAF35:QAF328 QKB35:QKB328 QTX35:QTX328 RDT35:RDT328 RNP35:RNP328 RXL35:RXL328 SHH35:SHH328 SRD35:SRD328 TAZ35:TAZ328 TKV35:TKV328 TUR35:TUR328 UEN35:UEN328 UOJ35:UOJ328 UYF35:UYF328 VIB35:VIB328 VRX35:VRX328 WBT35:WBT328 WLP35:WLP328 WVL35:WVL328 JH35:JH328 TD35:TD328 ACZ35:ACZ328 AMV35:AMV328 AWR35:AWR328 BGN35:BGN328 BQJ35:BQJ328 CAF35:CAF328 CKB35:CKB328 CTX35:CTX328 DDT35:DDT328 DNP35:DNP328 DXL35:DXL328 EHH35:EHH328 ERD35:ERD328 FAZ35:FAZ328 FKV35:FKV328 FUR35:FUR328 GEN35:GEN328 GOJ35:GOJ328 GYF35:GYF328 HIB35:HIB328 HRX35:HRX328 IBT35:IBT328 ILP35:ILP328 IVL35:IVL328 JFH35:JFH328 JPD35:JPD328 JYZ35:JYZ328 KIV35:KIV328 KSR35:KSR328 LCN35:LCN328 LMJ35:LMJ328 LWF35:LWF328 MGB35:MGB328 MPX35:MPX328 MZT35:MZT328 NJP35:NJP328 NTL35:NTL328 ODH35:ODH328 OND35:OND328 OWZ35:OWZ328 PGV35:PGV328 PQR35:PQR328 QAN35:QAN328 QKJ35:QKJ328 QUF35:QUF328 REB35:REB328 RNX35:RNX328 RXT35:RXT328 SHP35:SHP328 SRL35:SRL328 TBH35:TBH328 TLD35:TLD328 TUZ35:TUZ328 UEV35:UEV328 UOR35:UOR328 UYN35:UYN328 VIJ35:VIJ328 VSF35:VSF328 WCB35:WCB328 WLX35:WLX328 WVT35:WVT328 JB35:JB328 N14:N328 P70:P155" xr:uid="{2A8380C4-E72C-4E87-899B-DD3966EAACEA}">
      <formula1>"$/GJ/Day, $/GJ"</formula1>
    </dataValidation>
    <dataValidation type="list" allowBlank="1" showInputMessage="1" showErrorMessage="1" sqref="WVB983325:WVB983344 D65821:D65840 IP65821:IP65840 SL65821:SL65840 ACH65821:ACH65840 AMD65821:AMD65840 AVZ65821:AVZ65840 BFV65821:BFV65840 BPR65821:BPR65840 BZN65821:BZN65840 CJJ65821:CJJ65840 CTF65821:CTF65840 DDB65821:DDB65840 DMX65821:DMX65840 DWT65821:DWT65840 EGP65821:EGP65840 EQL65821:EQL65840 FAH65821:FAH65840 FKD65821:FKD65840 FTZ65821:FTZ65840 GDV65821:GDV65840 GNR65821:GNR65840 GXN65821:GXN65840 HHJ65821:HHJ65840 HRF65821:HRF65840 IBB65821:IBB65840 IKX65821:IKX65840 IUT65821:IUT65840 JEP65821:JEP65840 JOL65821:JOL65840 JYH65821:JYH65840 KID65821:KID65840 KRZ65821:KRZ65840 LBV65821:LBV65840 LLR65821:LLR65840 LVN65821:LVN65840 MFJ65821:MFJ65840 MPF65821:MPF65840 MZB65821:MZB65840 NIX65821:NIX65840 NST65821:NST65840 OCP65821:OCP65840 OML65821:OML65840 OWH65821:OWH65840 PGD65821:PGD65840 PPZ65821:PPZ65840 PZV65821:PZV65840 QJR65821:QJR65840 QTN65821:QTN65840 RDJ65821:RDJ65840 RNF65821:RNF65840 RXB65821:RXB65840 SGX65821:SGX65840 SQT65821:SQT65840 TAP65821:TAP65840 TKL65821:TKL65840 TUH65821:TUH65840 UED65821:UED65840 UNZ65821:UNZ65840 UXV65821:UXV65840 VHR65821:VHR65840 VRN65821:VRN65840 WBJ65821:WBJ65840 WLF65821:WLF65840 WVB65821:WVB65840 D131357:D131376 IP131357:IP131376 SL131357:SL131376 ACH131357:ACH131376 AMD131357:AMD131376 AVZ131357:AVZ131376 BFV131357:BFV131376 BPR131357:BPR131376 BZN131357:BZN131376 CJJ131357:CJJ131376 CTF131357:CTF131376 DDB131357:DDB131376 DMX131357:DMX131376 DWT131357:DWT131376 EGP131357:EGP131376 EQL131357:EQL131376 FAH131357:FAH131376 FKD131357:FKD131376 FTZ131357:FTZ131376 GDV131357:GDV131376 GNR131357:GNR131376 GXN131357:GXN131376 HHJ131357:HHJ131376 HRF131357:HRF131376 IBB131357:IBB131376 IKX131357:IKX131376 IUT131357:IUT131376 JEP131357:JEP131376 JOL131357:JOL131376 JYH131357:JYH131376 KID131357:KID131376 KRZ131357:KRZ131376 LBV131357:LBV131376 LLR131357:LLR131376 LVN131357:LVN131376 MFJ131357:MFJ131376 MPF131357:MPF131376 MZB131357:MZB131376 NIX131357:NIX131376 NST131357:NST131376 OCP131357:OCP131376 OML131357:OML131376 OWH131357:OWH131376 PGD131357:PGD131376 PPZ131357:PPZ131376 PZV131357:PZV131376 QJR131357:QJR131376 QTN131357:QTN131376 RDJ131357:RDJ131376 RNF131357:RNF131376 RXB131357:RXB131376 SGX131357:SGX131376 SQT131357:SQT131376 TAP131357:TAP131376 TKL131357:TKL131376 TUH131357:TUH131376 UED131357:UED131376 UNZ131357:UNZ131376 UXV131357:UXV131376 VHR131357:VHR131376 VRN131357:VRN131376 WBJ131357:WBJ131376 WLF131357:WLF131376 WVB131357:WVB131376 D196893:D196912 IP196893:IP196912 SL196893:SL196912 ACH196893:ACH196912 AMD196893:AMD196912 AVZ196893:AVZ196912 BFV196893:BFV196912 BPR196893:BPR196912 BZN196893:BZN196912 CJJ196893:CJJ196912 CTF196893:CTF196912 DDB196893:DDB196912 DMX196893:DMX196912 DWT196893:DWT196912 EGP196893:EGP196912 EQL196893:EQL196912 FAH196893:FAH196912 FKD196893:FKD196912 FTZ196893:FTZ196912 GDV196893:GDV196912 GNR196893:GNR196912 GXN196893:GXN196912 HHJ196893:HHJ196912 HRF196893:HRF196912 IBB196893:IBB196912 IKX196893:IKX196912 IUT196893:IUT196912 JEP196893:JEP196912 JOL196893:JOL196912 JYH196893:JYH196912 KID196893:KID196912 KRZ196893:KRZ196912 LBV196893:LBV196912 LLR196893:LLR196912 LVN196893:LVN196912 MFJ196893:MFJ196912 MPF196893:MPF196912 MZB196893:MZB196912 NIX196893:NIX196912 NST196893:NST196912 OCP196893:OCP196912 OML196893:OML196912 OWH196893:OWH196912 PGD196893:PGD196912 PPZ196893:PPZ196912 PZV196893:PZV196912 QJR196893:QJR196912 QTN196893:QTN196912 RDJ196893:RDJ196912 RNF196893:RNF196912 RXB196893:RXB196912 SGX196893:SGX196912 SQT196893:SQT196912 TAP196893:TAP196912 TKL196893:TKL196912 TUH196893:TUH196912 UED196893:UED196912 UNZ196893:UNZ196912 UXV196893:UXV196912 VHR196893:VHR196912 VRN196893:VRN196912 WBJ196893:WBJ196912 WLF196893:WLF196912 WVB196893:WVB196912 D262429:D262448 IP262429:IP262448 SL262429:SL262448 ACH262429:ACH262448 AMD262429:AMD262448 AVZ262429:AVZ262448 BFV262429:BFV262448 BPR262429:BPR262448 BZN262429:BZN262448 CJJ262429:CJJ262448 CTF262429:CTF262448 DDB262429:DDB262448 DMX262429:DMX262448 DWT262429:DWT262448 EGP262429:EGP262448 EQL262429:EQL262448 FAH262429:FAH262448 FKD262429:FKD262448 FTZ262429:FTZ262448 GDV262429:GDV262448 GNR262429:GNR262448 GXN262429:GXN262448 HHJ262429:HHJ262448 HRF262429:HRF262448 IBB262429:IBB262448 IKX262429:IKX262448 IUT262429:IUT262448 JEP262429:JEP262448 JOL262429:JOL262448 JYH262429:JYH262448 KID262429:KID262448 KRZ262429:KRZ262448 LBV262429:LBV262448 LLR262429:LLR262448 LVN262429:LVN262448 MFJ262429:MFJ262448 MPF262429:MPF262448 MZB262429:MZB262448 NIX262429:NIX262448 NST262429:NST262448 OCP262429:OCP262448 OML262429:OML262448 OWH262429:OWH262448 PGD262429:PGD262448 PPZ262429:PPZ262448 PZV262429:PZV262448 QJR262429:QJR262448 QTN262429:QTN262448 RDJ262429:RDJ262448 RNF262429:RNF262448 RXB262429:RXB262448 SGX262429:SGX262448 SQT262429:SQT262448 TAP262429:TAP262448 TKL262429:TKL262448 TUH262429:TUH262448 UED262429:UED262448 UNZ262429:UNZ262448 UXV262429:UXV262448 VHR262429:VHR262448 VRN262429:VRN262448 WBJ262429:WBJ262448 WLF262429:WLF262448 WVB262429:WVB262448 D327965:D327984 IP327965:IP327984 SL327965:SL327984 ACH327965:ACH327984 AMD327965:AMD327984 AVZ327965:AVZ327984 BFV327965:BFV327984 BPR327965:BPR327984 BZN327965:BZN327984 CJJ327965:CJJ327984 CTF327965:CTF327984 DDB327965:DDB327984 DMX327965:DMX327984 DWT327965:DWT327984 EGP327965:EGP327984 EQL327965:EQL327984 FAH327965:FAH327984 FKD327965:FKD327984 FTZ327965:FTZ327984 GDV327965:GDV327984 GNR327965:GNR327984 GXN327965:GXN327984 HHJ327965:HHJ327984 HRF327965:HRF327984 IBB327965:IBB327984 IKX327965:IKX327984 IUT327965:IUT327984 JEP327965:JEP327984 JOL327965:JOL327984 JYH327965:JYH327984 KID327965:KID327984 KRZ327965:KRZ327984 LBV327965:LBV327984 LLR327965:LLR327984 LVN327965:LVN327984 MFJ327965:MFJ327984 MPF327965:MPF327984 MZB327965:MZB327984 NIX327965:NIX327984 NST327965:NST327984 OCP327965:OCP327984 OML327965:OML327984 OWH327965:OWH327984 PGD327965:PGD327984 PPZ327965:PPZ327984 PZV327965:PZV327984 QJR327965:QJR327984 QTN327965:QTN327984 RDJ327965:RDJ327984 RNF327965:RNF327984 RXB327965:RXB327984 SGX327965:SGX327984 SQT327965:SQT327984 TAP327965:TAP327984 TKL327965:TKL327984 TUH327965:TUH327984 UED327965:UED327984 UNZ327965:UNZ327984 UXV327965:UXV327984 VHR327965:VHR327984 VRN327965:VRN327984 WBJ327965:WBJ327984 WLF327965:WLF327984 WVB327965:WVB327984 D393501:D393520 IP393501:IP393520 SL393501:SL393520 ACH393501:ACH393520 AMD393501:AMD393520 AVZ393501:AVZ393520 BFV393501:BFV393520 BPR393501:BPR393520 BZN393501:BZN393520 CJJ393501:CJJ393520 CTF393501:CTF393520 DDB393501:DDB393520 DMX393501:DMX393520 DWT393501:DWT393520 EGP393501:EGP393520 EQL393501:EQL393520 FAH393501:FAH393520 FKD393501:FKD393520 FTZ393501:FTZ393520 GDV393501:GDV393520 GNR393501:GNR393520 GXN393501:GXN393520 HHJ393501:HHJ393520 HRF393501:HRF393520 IBB393501:IBB393520 IKX393501:IKX393520 IUT393501:IUT393520 JEP393501:JEP393520 JOL393501:JOL393520 JYH393501:JYH393520 KID393501:KID393520 KRZ393501:KRZ393520 LBV393501:LBV393520 LLR393501:LLR393520 LVN393501:LVN393520 MFJ393501:MFJ393520 MPF393501:MPF393520 MZB393501:MZB393520 NIX393501:NIX393520 NST393501:NST393520 OCP393501:OCP393520 OML393501:OML393520 OWH393501:OWH393520 PGD393501:PGD393520 PPZ393501:PPZ393520 PZV393501:PZV393520 QJR393501:QJR393520 QTN393501:QTN393520 RDJ393501:RDJ393520 RNF393501:RNF393520 RXB393501:RXB393520 SGX393501:SGX393520 SQT393501:SQT393520 TAP393501:TAP393520 TKL393501:TKL393520 TUH393501:TUH393520 UED393501:UED393520 UNZ393501:UNZ393520 UXV393501:UXV393520 VHR393501:VHR393520 VRN393501:VRN393520 WBJ393501:WBJ393520 WLF393501:WLF393520 WVB393501:WVB393520 D459037:D459056 IP459037:IP459056 SL459037:SL459056 ACH459037:ACH459056 AMD459037:AMD459056 AVZ459037:AVZ459056 BFV459037:BFV459056 BPR459037:BPR459056 BZN459037:BZN459056 CJJ459037:CJJ459056 CTF459037:CTF459056 DDB459037:DDB459056 DMX459037:DMX459056 DWT459037:DWT459056 EGP459037:EGP459056 EQL459037:EQL459056 FAH459037:FAH459056 FKD459037:FKD459056 FTZ459037:FTZ459056 GDV459037:GDV459056 GNR459037:GNR459056 GXN459037:GXN459056 HHJ459037:HHJ459056 HRF459037:HRF459056 IBB459037:IBB459056 IKX459037:IKX459056 IUT459037:IUT459056 JEP459037:JEP459056 JOL459037:JOL459056 JYH459037:JYH459056 KID459037:KID459056 KRZ459037:KRZ459056 LBV459037:LBV459056 LLR459037:LLR459056 LVN459037:LVN459056 MFJ459037:MFJ459056 MPF459037:MPF459056 MZB459037:MZB459056 NIX459037:NIX459056 NST459037:NST459056 OCP459037:OCP459056 OML459037:OML459056 OWH459037:OWH459056 PGD459037:PGD459056 PPZ459037:PPZ459056 PZV459037:PZV459056 QJR459037:QJR459056 QTN459037:QTN459056 RDJ459037:RDJ459056 RNF459037:RNF459056 RXB459037:RXB459056 SGX459037:SGX459056 SQT459037:SQT459056 TAP459037:TAP459056 TKL459037:TKL459056 TUH459037:TUH459056 UED459037:UED459056 UNZ459037:UNZ459056 UXV459037:UXV459056 VHR459037:VHR459056 VRN459037:VRN459056 WBJ459037:WBJ459056 WLF459037:WLF459056 WVB459037:WVB459056 D524573:D524592 IP524573:IP524592 SL524573:SL524592 ACH524573:ACH524592 AMD524573:AMD524592 AVZ524573:AVZ524592 BFV524573:BFV524592 BPR524573:BPR524592 BZN524573:BZN524592 CJJ524573:CJJ524592 CTF524573:CTF524592 DDB524573:DDB524592 DMX524573:DMX524592 DWT524573:DWT524592 EGP524573:EGP524592 EQL524573:EQL524592 FAH524573:FAH524592 FKD524573:FKD524592 FTZ524573:FTZ524592 GDV524573:GDV524592 GNR524573:GNR524592 GXN524573:GXN524592 HHJ524573:HHJ524592 HRF524573:HRF524592 IBB524573:IBB524592 IKX524573:IKX524592 IUT524573:IUT524592 JEP524573:JEP524592 JOL524573:JOL524592 JYH524573:JYH524592 KID524573:KID524592 KRZ524573:KRZ524592 LBV524573:LBV524592 LLR524573:LLR524592 LVN524573:LVN524592 MFJ524573:MFJ524592 MPF524573:MPF524592 MZB524573:MZB524592 NIX524573:NIX524592 NST524573:NST524592 OCP524573:OCP524592 OML524573:OML524592 OWH524573:OWH524592 PGD524573:PGD524592 PPZ524573:PPZ524592 PZV524573:PZV524592 QJR524573:QJR524592 QTN524573:QTN524592 RDJ524573:RDJ524592 RNF524573:RNF524592 RXB524573:RXB524592 SGX524573:SGX524592 SQT524573:SQT524592 TAP524573:TAP524592 TKL524573:TKL524592 TUH524573:TUH524592 UED524573:UED524592 UNZ524573:UNZ524592 UXV524573:UXV524592 VHR524573:VHR524592 VRN524573:VRN524592 WBJ524573:WBJ524592 WLF524573:WLF524592 WVB524573:WVB524592 D590109:D590128 IP590109:IP590128 SL590109:SL590128 ACH590109:ACH590128 AMD590109:AMD590128 AVZ590109:AVZ590128 BFV590109:BFV590128 BPR590109:BPR590128 BZN590109:BZN590128 CJJ590109:CJJ590128 CTF590109:CTF590128 DDB590109:DDB590128 DMX590109:DMX590128 DWT590109:DWT590128 EGP590109:EGP590128 EQL590109:EQL590128 FAH590109:FAH590128 FKD590109:FKD590128 FTZ590109:FTZ590128 GDV590109:GDV590128 GNR590109:GNR590128 GXN590109:GXN590128 HHJ590109:HHJ590128 HRF590109:HRF590128 IBB590109:IBB590128 IKX590109:IKX590128 IUT590109:IUT590128 JEP590109:JEP590128 JOL590109:JOL590128 JYH590109:JYH590128 KID590109:KID590128 KRZ590109:KRZ590128 LBV590109:LBV590128 LLR590109:LLR590128 LVN590109:LVN590128 MFJ590109:MFJ590128 MPF590109:MPF590128 MZB590109:MZB590128 NIX590109:NIX590128 NST590109:NST590128 OCP590109:OCP590128 OML590109:OML590128 OWH590109:OWH590128 PGD590109:PGD590128 PPZ590109:PPZ590128 PZV590109:PZV590128 QJR590109:QJR590128 QTN590109:QTN590128 RDJ590109:RDJ590128 RNF590109:RNF590128 RXB590109:RXB590128 SGX590109:SGX590128 SQT590109:SQT590128 TAP590109:TAP590128 TKL590109:TKL590128 TUH590109:TUH590128 UED590109:UED590128 UNZ590109:UNZ590128 UXV590109:UXV590128 VHR590109:VHR590128 VRN590109:VRN590128 WBJ590109:WBJ590128 WLF590109:WLF590128 WVB590109:WVB590128 D655645:D655664 IP655645:IP655664 SL655645:SL655664 ACH655645:ACH655664 AMD655645:AMD655664 AVZ655645:AVZ655664 BFV655645:BFV655664 BPR655645:BPR655664 BZN655645:BZN655664 CJJ655645:CJJ655664 CTF655645:CTF655664 DDB655645:DDB655664 DMX655645:DMX655664 DWT655645:DWT655664 EGP655645:EGP655664 EQL655645:EQL655664 FAH655645:FAH655664 FKD655645:FKD655664 FTZ655645:FTZ655664 GDV655645:GDV655664 GNR655645:GNR655664 GXN655645:GXN655664 HHJ655645:HHJ655664 HRF655645:HRF655664 IBB655645:IBB655664 IKX655645:IKX655664 IUT655645:IUT655664 JEP655645:JEP655664 JOL655645:JOL655664 JYH655645:JYH655664 KID655645:KID655664 KRZ655645:KRZ655664 LBV655645:LBV655664 LLR655645:LLR655664 LVN655645:LVN655664 MFJ655645:MFJ655664 MPF655645:MPF655664 MZB655645:MZB655664 NIX655645:NIX655664 NST655645:NST655664 OCP655645:OCP655664 OML655645:OML655664 OWH655645:OWH655664 PGD655645:PGD655664 PPZ655645:PPZ655664 PZV655645:PZV655664 QJR655645:QJR655664 QTN655645:QTN655664 RDJ655645:RDJ655664 RNF655645:RNF655664 RXB655645:RXB655664 SGX655645:SGX655664 SQT655645:SQT655664 TAP655645:TAP655664 TKL655645:TKL655664 TUH655645:TUH655664 UED655645:UED655664 UNZ655645:UNZ655664 UXV655645:UXV655664 VHR655645:VHR655664 VRN655645:VRN655664 WBJ655645:WBJ655664 WLF655645:WLF655664 WVB655645:WVB655664 D721181:D721200 IP721181:IP721200 SL721181:SL721200 ACH721181:ACH721200 AMD721181:AMD721200 AVZ721181:AVZ721200 BFV721181:BFV721200 BPR721181:BPR721200 BZN721181:BZN721200 CJJ721181:CJJ721200 CTF721181:CTF721200 DDB721181:DDB721200 DMX721181:DMX721200 DWT721181:DWT721200 EGP721181:EGP721200 EQL721181:EQL721200 FAH721181:FAH721200 FKD721181:FKD721200 FTZ721181:FTZ721200 GDV721181:GDV721200 GNR721181:GNR721200 GXN721181:GXN721200 HHJ721181:HHJ721200 HRF721181:HRF721200 IBB721181:IBB721200 IKX721181:IKX721200 IUT721181:IUT721200 JEP721181:JEP721200 JOL721181:JOL721200 JYH721181:JYH721200 KID721181:KID721200 KRZ721181:KRZ721200 LBV721181:LBV721200 LLR721181:LLR721200 LVN721181:LVN721200 MFJ721181:MFJ721200 MPF721181:MPF721200 MZB721181:MZB721200 NIX721181:NIX721200 NST721181:NST721200 OCP721181:OCP721200 OML721181:OML721200 OWH721181:OWH721200 PGD721181:PGD721200 PPZ721181:PPZ721200 PZV721181:PZV721200 QJR721181:QJR721200 QTN721181:QTN721200 RDJ721181:RDJ721200 RNF721181:RNF721200 RXB721181:RXB721200 SGX721181:SGX721200 SQT721181:SQT721200 TAP721181:TAP721200 TKL721181:TKL721200 TUH721181:TUH721200 UED721181:UED721200 UNZ721181:UNZ721200 UXV721181:UXV721200 VHR721181:VHR721200 VRN721181:VRN721200 WBJ721181:WBJ721200 WLF721181:WLF721200 WVB721181:WVB721200 D786717:D786736 IP786717:IP786736 SL786717:SL786736 ACH786717:ACH786736 AMD786717:AMD786736 AVZ786717:AVZ786736 BFV786717:BFV786736 BPR786717:BPR786736 BZN786717:BZN786736 CJJ786717:CJJ786736 CTF786717:CTF786736 DDB786717:DDB786736 DMX786717:DMX786736 DWT786717:DWT786736 EGP786717:EGP786736 EQL786717:EQL786736 FAH786717:FAH786736 FKD786717:FKD786736 FTZ786717:FTZ786736 GDV786717:GDV786736 GNR786717:GNR786736 GXN786717:GXN786736 HHJ786717:HHJ786736 HRF786717:HRF786736 IBB786717:IBB786736 IKX786717:IKX786736 IUT786717:IUT786736 JEP786717:JEP786736 JOL786717:JOL786736 JYH786717:JYH786736 KID786717:KID786736 KRZ786717:KRZ786736 LBV786717:LBV786736 LLR786717:LLR786736 LVN786717:LVN786736 MFJ786717:MFJ786736 MPF786717:MPF786736 MZB786717:MZB786736 NIX786717:NIX786736 NST786717:NST786736 OCP786717:OCP786736 OML786717:OML786736 OWH786717:OWH786736 PGD786717:PGD786736 PPZ786717:PPZ786736 PZV786717:PZV786736 QJR786717:QJR786736 QTN786717:QTN786736 RDJ786717:RDJ786736 RNF786717:RNF786736 RXB786717:RXB786736 SGX786717:SGX786736 SQT786717:SQT786736 TAP786717:TAP786736 TKL786717:TKL786736 TUH786717:TUH786736 UED786717:UED786736 UNZ786717:UNZ786736 UXV786717:UXV786736 VHR786717:VHR786736 VRN786717:VRN786736 WBJ786717:WBJ786736 WLF786717:WLF786736 WVB786717:WVB786736 D852253:D852272 IP852253:IP852272 SL852253:SL852272 ACH852253:ACH852272 AMD852253:AMD852272 AVZ852253:AVZ852272 BFV852253:BFV852272 BPR852253:BPR852272 BZN852253:BZN852272 CJJ852253:CJJ852272 CTF852253:CTF852272 DDB852253:DDB852272 DMX852253:DMX852272 DWT852253:DWT852272 EGP852253:EGP852272 EQL852253:EQL852272 FAH852253:FAH852272 FKD852253:FKD852272 FTZ852253:FTZ852272 GDV852253:GDV852272 GNR852253:GNR852272 GXN852253:GXN852272 HHJ852253:HHJ852272 HRF852253:HRF852272 IBB852253:IBB852272 IKX852253:IKX852272 IUT852253:IUT852272 JEP852253:JEP852272 JOL852253:JOL852272 JYH852253:JYH852272 KID852253:KID852272 KRZ852253:KRZ852272 LBV852253:LBV852272 LLR852253:LLR852272 LVN852253:LVN852272 MFJ852253:MFJ852272 MPF852253:MPF852272 MZB852253:MZB852272 NIX852253:NIX852272 NST852253:NST852272 OCP852253:OCP852272 OML852253:OML852272 OWH852253:OWH852272 PGD852253:PGD852272 PPZ852253:PPZ852272 PZV852253:PZV852272 QJR852253:QJR852272 QTN852253:QTN852272 RDJ852253:RDJ852272 RNF852253:RNF852272 RXB852253:RXB852272 SGX852253:SGX852272 SQT852253:SQT852272 TAP852253:TAP852272 TKL852253:TKL852272 TUH852253:TUH852272 UED852253:UED852272 UNZ852253:UNZ852272 UXV852253:UXV852272 VHR852253:VHR852272 VRN852253:VRN852272 WBJ852253:WBJ852272 WLF852253:WLF852272 WVB852253:WVB852272 D917789:D917808 IP917789:IP917808 SL917789:SL917808 ACH917789:ACH917808 AMD917789:AMD917808 AVZ917789:AVZ917808 BFV917789:BFV917808 BPR917789:BPR917808 BZN917789:BZN917808 CJJ917789:CJJ917808 CTF917789:CTF917808 DDB917789:DDB917808 DMX917789:DMX917808 DWT917789:DWT917808 EGP917789:EGP917808 EQL917789:EQL917808 FAH917789:FAH917808 FKD917789:FKD917808 FTZ917789:FTZ917808 GDV917789:GDV917808 GNR917789:GNR917808 GXN917789:GXN917808 HHJ917789:HHJ917808 HRF917789:HRF917808 IBB917789:IBB917808 IKX917789:IKX917808 IUT917789:IUT917808 JEP917789:JEP917808 JOL917789:JOL917808 JYH917789:JYH917808 KID917789:KID917808 KRZ917789:KRZ917808 LBV917789:LBV917808 LLR917789:LLR917808 LVN917789:LVN917808 MFJ917789:MFJ917808 MPF917789:MPF917808 MZB917789:MZB917808 NIX917789:NIX917808 NST917789:NST917808 OCP917789:OCP917808 OML917789:OML917808 OWH917789:OWH917808 PGD917789:PGD917808 PPZ917789:PPZ917808 PZV917789:PZV917808 QJR917789:QJR917808 QTN917789:QTN917808 RDJ917789:RDJ917808 RNF917789:RNF917808 RXB917789:RXB917808 SGX917789:SGX917808 SQT917789:SQT917808 TAP917789:TAP917808 TKL917789:TKL917808 TUH917789:TUH917808 UED917789:UED917808 UNZ917789:UNZ917808 UXV917789:UXV917808 VHR917789:VHR917808 VRN917789:VRN917808 WBJ917789:WBJ917808 WLF917789:WLF917808 WVB917789:WVB917808 D983325:D983344 IP983325:IP983344 SL983325:SL983344 ACH983325:ACH983344 AMD983325:AMD983344 AVZ983325:AVZ983344 BFV983325:BFV983344 BPR983325:BPR983344 BZN983325:BZN983344 CJJ983325:CJJ983344 CTF983325:CTF983344 DDB983325:DDB983344 DMX983325:DMX983344 DWT983325:DWT983344 EGP983325:EGP983344 EQL983325:EQL983344 FAH983325:FAH983344 FKD983325:FKD983344 FTZ983325:FTZ983344 GDV983325:GDV983344 GNR983325:GNR983344 GXN983325:GXN983344 HHJ983325:HHJ983344 HRF983325:HRF983344 IBB983325:IBB983344 IKX983325:IKX983344 IUT983325:IUT983344 JEP983325:JEP983344 JOL983325:JOL983344 JYH983325:JYH983344 KID983325:KID983344 KRZ983325:KRZ983344 LBV983325:LBV983344 LLR983325:LLR983344 LVN983325:LVN983344 MFJ983325:MFJ983344 MPF983325:MPF983344 MZB983325:MZB983344 NIX983325:NIX983344 NST983325:NST983344 OCP983325:OCP983344 OML983325:OML983344 OWH983325:OWH983344 PGD983325:PGD983344 PPZ983325:PPZ983344 PZV983325:PZV983344 QJR983325:QJR983344 QTN983325:QTN983344 RDJ983325:RDJ983344 RNF983325:RNF983344 RXB983325:RXB983344 SGX983325:SGX983344 SQT983325:SQT983344 TAP983325:TAP983344 TKL983325:TKL983344 TUH983325:TUH983344 UED983325:UED983344 UNZ983325:UNZ983344 UXV983325:UXV983344 VHR983325:VHR983344 VRN983325:VRN983344 WBJ983325:WBJ983344 WLF983325:WLF983344 IP31:IP32 SL31:SL32 ACH31:ACH32 AMD31:AMD32 AVZ31:AVZ32 BFV31:BFV32 BPR31:BPR32 BZN31:BZN32 CJJ31:CJJ32 CTF31:CTF32 DDB31:DDB32 DMX31:DMX32 DWT31:DWT32 EGP31:EGP32 EQL31:EQL32 FAH31:FAH32 FKD31:FKD32 FTZ31:FTZ32 GDV31:GDV32 GNR31:GNR32 GXN31:GXN32 HHJ31:HHJ32 HRF31:HRF32 IBB31:IBB32 IKX31:IKX32 IUT31:IUT32 JEP31:JEP32 JOL31:JOL32 JYH31:JYH32 KID31:KID32 KRZ31:KRZ32 LBV31:LBV32 LLR31:LLR32 LVN31:LVN32 MFJ31:MFJ32 MPF31:MPF32 MZB31:MZB32 NIX31:NIX32 NST31:NST32 OCP31:OCP32 OML31:OML32 OWH31:OWH32 PGD31:PGD32 PPZ31:PPZ32 PZV31:PZV32 QJR31:QJR32 QTN31:QTN32 RDJ31:RDJ32 RNF31:RNF32 RXB31:RXB32 SGX31:SGX32 SQT31:SQT32 TAP31:TAP32 TKL31:TKL32 TUH31:TUH32 UED31:UED32 UNZ31:UNZ32 UXV31:UXV32 VHR31:VHR32 VRN31:VRN32 WBJ31:WBJ32 WLF31:WLF32 WVB31:WVB32 IP35:IP328 SL35:SL328 ACH35:ACH328 AMD35:AMD328 AVZ35:AVZ328 BFV35:BFV328 BPR35:BPR328 BZN35:BZN328 CJJ35:CJJ328 CTF35:CTF328 DDB35:DDB328 DMX35:DMX328 DWT35:DWT328 EGP35:EGP328 EQL35:EQL328 FAH35:FAH328 FKD35:FKD328 FTZ35:FTZ328 GDV35:GDV328 GNR35:GNR328 GXN35:GXN328 HHJ35:HHJ328 HRF35:HRF328 IBB35:IBB328 IKX35:IKX328 IUT35:IUT328 JEP35:JEP328 JOL35:JOL328 JYH35:JYH328 KID35:KID328 KRZ35:KRZ328 LBV35:LBV328 LLR35:LLR328 LVN35:LVN328 MFJ35:MFJ328 MPF35:MPF328 MZB35:MZB328 NIX35:NIX328 NST35:NST328 OCP35:OCP328 OML35:OML328 OWH35:OWH328 PGD35:PGD328 PPZ35:PPZ328 PZV35:PZV328 QJR35:QJR328 QTN35:QTN328 RDJ35:RDJ328 RNF35:RNF328 RXB35:RXB328 SGX35:SGX328 SQT35:SQT328 TAP35:TAP328 TKL35:TKL328 TUH35:TUH328 UED35:UED328 UNZ35:UNZ328 UXV35:UXV328 VHR35:VHR328 VRN35:VRN328 WBJ35:WBJ328 WLF35:WLF328 WVB35:WVB328" xr:uid="{5F1E5C92-A1BF-4F43-B037-77B38475270A}">
      <formula1>"Withdrawal, Storage capacity, Storage, Vaporisation capacity, Vaporisation, Liquefaction capacity, Liquefaction, Compression capacity, Compression, Other (specify in column AH)"</formula1>
    </dataValidation>
    <dataValidation type="list" allowBlank="1" showInputMessage="1" showErrorMessage="1" sqref="V14:V328" xr:uid="{BC8FEE5B-C437-4C00-A95F-C121387DEF73}">
      <formula1>"firm, as available and interruptible, other (specify in column W)"</formula1>
    </dataValidation>
  </dataValidations>
  <pageMargins left="0.75" right="0.75" top="1" bottom="1" header="0.5" footer="0.5"/>
  <pageSetup paperSize="9" scale="10" orientation="landscape" verticalDpi="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Actual prices payable 198G</vt:lpstr>
      <vt:lpstr>'Actual prices payable 198G'!Print_Area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Chotima Micallef</dc:creator>
  <cp:lastModifiedBy>EE Siew Ong</cp:lastModifiedBy>
  <dcterms:created xsi:type="dcterms:W3CDTF">2023-08-17T06:17:31Z</dcterms:created>
  <dcterms:modified xsi:type="dcterms:W3CDTF">2024-04-03T22:35:50Z</dcterms:modified>
</cp:coreProperties>
</file>