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08-Commercial\02-COMMERCIAL WORKING FOLDERS\09-Licences and Regulatory\AER\Part 18A Standard Terms Disclosure\2025\APP\Final\"/>
    </mc:Choice>
  </mc:AlternateContent>
  <xr:revisionPtr revIDLastSave="0" documentId="13_ncr:1_{806050E3-268F-42B2-9E8C-354F3117E3EC}" xr6:coauthVersionLast="47" xr6:coauthVersionMax="47" xr10:uidLastSave="{00000000-0000-0000-0000-000000000000}"/>
  <bookViews>
    <workbookView xWindow="-14130" yWindow="-16320" windowWidth="29040" windowHeight="15720" tabRatio="601" xr2:uid="{AF319E6C-E320-4630-AD5C-3D6AD37CA2D7}"/>
  </bookViews>
  <sheets>
    <sheet name="Actual prices payable 198G" sheetId="7" r:id="rId1"/>
  </sheets>
  <externalReferences>
    <externalReference r:id="rId2"/>
  </externalReferences>
  <definedNames>
    <definedName name="ABN">#REF!</definedName>
    <definedName name="_xlnm.Print_Area" localSheetId="0">'Actual prices payable 198G'!$A$1:$BT$4</definedName>
    <definedName name="rPipelineAssets">#REF!</definedName>
    <definedName name="rSharedAssets">#REF!</definedName>
    <definedName name="rYesNo">#REF!</definedName>
    <definedName name="Tradingname">#REF!</definedName>
    <definedName name="UNI_AA_VERSION" hidden="1">"322.4.0"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 name="YEAR">[1]Outcomes!$B$3</definedName>
    <definedName name="Yearending">#REF!</definedName>
    <definedName name="Year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8" i="7" l="1"/>
  <c r="J310" i="7" s="1"/>
  <c r="J311" i="7" s="1"/>
  <c r="M141" i="7"/>
  <c r="M136" i="7"/>
  <c r="M293" i="7"/>
  <c r="M288" i="7"/>
  <c r="M100" i="7"/>
  <c r="J309" i="7" l="1"/>
  <c r="O284" i="7"/>
  <c r="M277" i="7"/>
  <c r="M271" i="7"/>
  <c r="M260" i="7" l="1"/>
  <c r="M255" i="7"/>
  <c r="M240" i="7"/>
  <c r="M239" i="7"/>
  <c r="M234" i="7"/>
  <c r="O230" i="7" l="1"/>
  <c r="M214" i="7"/>
  <c r="O210" i="7" l="1"/>
  <c r="M197" i="7"/>
  <c r="M178" i="7" l="1"/>
  <c r="M171" i="7"/>
  <c r="M152" i="7"/>
  <c r="M135" i="7"/>
  <c r="J133" i="7"/>
  <c r="M130" i="7"/>
  <c r="M112" i="7" l="1"/>
  <c r="M106" i="7"/>
  <c r="M83" i="7" l="1"/>
  <c r="M73" i="7"/>
  <c r="M62" i="7"/>
  <c r="M61" i="7"/>
  <c r="M52" i="7"/>
  <c r="M41" i="7"/>
  <c r="M36" i="7"/>
  <c r="M14" i="7" l="1"/>
</calcChain>
</file>

<file path=xl/sharedStrings.xml><?xml version="1.0" encoding="utf-8"?>
<sst xmlns="http://schemas.openxmlformats.org/spreadsheetml/2006/main" count="3114" uniqueCount="278">
  <si>
    <t xml:space="preserve">PART 18A </t>
  </si>
  <si>
    <t>=Tradingname</t>
  </si>
  <si>
    <t xml:space="preserve">Year ending </t>
  </si>
  <si>
    <t>=Yearending</t>
  </si>
  <si>
    <t>Actual prices payable</t>
  </si>
  <si>
    <t>Table:  Actual prices payable</t>
  </si>
  <si>
    <t>Service</t>
  </si>
  <si>
    <t>Contract and service dates and terms</t>
  </si>
  <si>
    <t xml:space="preserve">Price </t>
  </si>
  <si>
    <t>Prices payable as in the contract (excluding GST)</t>
  </si>
  <si>
    <t>fixed price unit ($/GJ or $/GJ/day)</t>
  </si>
  <si>
    <t>Unique contract identifier (assigned by service provider)</t>
  </si>
  <si>
    <t>this allows users to understand timing of actual demand for services and when there may be availability</t>
  </si>
  <si>
    <t xml:space="preserve"> if the fixed price covers more than one service, put 0 in the subsequent rows for those services within the same contract that are sold bundled under a single price</t>
  </si>
  <si>
    <t>Part 18A facility by means of which the service is provided r198G(1)(a)</t>
  </si>
  <si>
    <t>Date contract first entered into r198G(1)(b)</t>
  </si>
  <si>
    <t xml:space="preserve">Service term start date r198G(1)(c) </t>
  </si>
  <si>
    <t>Service Type  r198G(1)(d)</t>
  </si>
  <si>
    <t>unit of contracted quantity (GJ or GJ/day)</t>
  </si>
  <si>
    <t>Date contract last varied r198G(1)(b)</t>
  </si>
  <si>
    <t xml:space="preserve">Service term end date r198G(1)(c) </t>
  </si>
  <si>
    <t xml:space="preserve"> if the variable price covers more than one service, put 0 in the subsequent rows for those services within the same contract that are sold bundled under a single price</t>
  </si>
  <si>
    <t>if price has been converted into $/GJ or $/Gj/day under r198G(1)(i) provide original price unit and  explanation of how conversion was made in this column</t>
  </si>
  <si>
    <t xml:space="preserve">Where a contract contains multiple services, each service should be listed on separate rows even if bundled together for pricing purposes. </t>
  </si>
  <si>
    <t>Identifiers</t>
  </si>
  <si>
    <t>Dates of services</t>
  </si>
  <si>
    <t>Quantity</t>
  </si>
  <si>
    <t>please list actual dates service is in use, if service is not non-stop between service term start and end dates. r198H(2)(b)</t>
  </si>
  <si>
    <t>original price per unit and description of conversion required under r198G(1)(i))</t>
  </si>
  <si>
    <t>Fixed price for service - if the fixed price covers more than one service, put 0 in the subsequent rows for those services within the same contract that are sold bundled under a single price 
(r198G(1)(h))</t>
  </si>
  <si>
    <t>Notes (optional)</t>
  </si>
  <si>
    <t>Are terms and conditions are the same or substantially the same as the relevant published Standing Terms 
r198G(1)(g)</t>
  </si>
  <si>
    <t>Non-price terms and conditions</t>
  </si>
  <si>
    <t>Priority (firm or as available and interruptible or other (described in column W))
r198G(1)(e)</t>
  </si>
  <si>
    <t>Please separately list the components of the fixed and variable prices of the service to the extent they are separately identified in the contract. 
r198G(1)(j)</t>
  </si>
  <si>
    <t>Type of price structure - fixed/variable/ combination 
r198G(1)(j)</t>
  </si>
  <si>
    <t>fixed price unit ($/GJ or $/GJ/day) r198G(i)</t>
  </si>
  <si>
    <t>variable price for service -  if the variable price covers more than one service, put 0 in the subsequent rows for those services within the same contract that are sold bundled under a single price
 r198G(1)(h)</t>
  </si>
  <si>
    <t>variable price unit ($/GJ or $/GJ/day) r198G(1)(i)</t>
  </si>
  <si>
    <t>price escalation mechanism for fixed price r198G(1)(k)</t>
  </si>
  <si>
    <t>price escalation mechanism for variable price component  r198G(1)(k)</t>
  </si>
  <si>
    <t>To be assigned by Part 18A service provider to link multiple services offered under single contracts (do not leave blank)</t>
  </si>
  <si>
    <t xml:space="preserve">Applicable quantity for the service  - please list contracted quantity under r198G(1)(f), including:
For compression service facilities 
r198G(1)(f)(i) 
maximum daily quantity
For storage facilities 
r198G(1)(f)(ii)
storage capacity for storage services or
 maximum daily quantities for injection and withdrawal rates, where relevant. </t>
  </si>
  <si>
    <t>Iona Gas Storage Facility</t>
  </si>
  <si>
    <t>Injection into SWP (firm capacity)</t>
  </si>
  <si>
    <t>1/01/2021*</t>
  </si>
  <si>
    <t>N/A (service is non-stop)</t>
  </si>
  <si>
    <t>180000</t>
  </si>
  <si>
    <t>GJ/day</t>
  </si>
  <si>
    <t>Fixed price</t>
  </si>
  <si>
    <t>$/GJ/Day</t>
  </si>
  <si>
    <t>Original price: $275 per GJ/day per annum; Conversion: Original price/365</t>
  </si>
  <si>
    <t>As at 1 Oct 2015. Escalated on each 1 Jan, starting with the first escalation on 1 Jan 2016, using September quarter CPI weighted average of 8 capital cities</t>
  </si>
  <si>
    <t>As stated (already separately identified)</t>
  </si>
  <si>
    <t>No</t>
  </si>
  <si>
    <t>firm</t>
  </si>
  <si>
    <t>*Service was provided prior to 1 Jan 2021, but the contracted quantity, which has now expired, was different from the quantity set out in column J.</t>
  </si>
  <si>
    <t>Injection into SEA Gas (firm capacity)</t>
  </si>
  <si>
    <t>As above</t>
  </si>
  <si>
    <t>90000</t>
  </si>
  <si>
    <t>Withdrawal from Reservoir (firm capacity)</t>
  </si>
  <si>
    <t>Injection into Reservoir (firm capacity)</t>
  </si>
  <si>
    <t>45000</t>
  </si>
  <si>
    <t>Withdrawal from SWP (firm capacity)</t>
  </si>
  <si>
    <t>Withdrawal from SEA Gas (firm capacity)</t>
  </si>
  <si>
    <t>Bypass Service (firm capacity)*</t>
  </si>
  <si>
    <t>60000</t>
  </si>
  <si>
    <t>As above
* This bypass service provides the customer with some additional capacity rights to withdraw gas at a connection point for injection at another connection point, in certain circumstances.</t>
  </si>
  <si>
    <t>Bypass SWP Withdrawal (firm capacity)*</t>
  </si>
  <si>
    <t>15000</t>
  </si>
  <si>
    <t>Bypass SEA Gas Withdrawal (firm capacity)*</t>
  </si>
  <si>
    <t>Storage Capacity (firm capacity)</t>
  </si>
  <si>
    <t>7200000</t>
  </si>
  <si>
    <t>GJ</t>
  </si>
  <si>
    <t>Withdrawal from SWP for Injection into Reservoir (actual usage)</t>
  </si>
  <si>
    <t>N/A - no contracted quantity</t>
  </si>
  <si>
    <t>Variable price</t>
  </si>
  <si>
    <t>0.0765</t>
  </si>
  <si>
    <t>$/GJ</t>
  </si>
  <si>
    <t>other (specify in column W)</t>
  </si>
  <si>
    <t>In relation to column V - 'other' selected as this item reflects the price for an actual service provided</t>
  </si>
  <si>
    <t>Withdrawal from SWP for injection into SEAGas (actual usage)</t>
  </si>
  <si>
    <t>Withdrawal from Reservoir for injection into SWP (actual usage)</t>
  </si>
  <si>
    <t>0.0383</t>
  </si>
  <si>
    <t>Withdrawal from Reservoir for injection into SEA Gas (actual usage)</t>
  </si>
  <si>
    <t>Withdrawal from SEA Gas for injection into Reservoir (actual usage)</t>
  </si>
  <si>
    <t>0.0128</t>
  </si>
  <si>
    <t>Withdrawal from SEA Gas for injection into SWP (actual usage)</t>
  </si>
  <si>
    <t>Approved Injection into Reservoir (as-available)</t>
  </si>
  <si>
    <t>1/01/2022*</t>
  </si>
  <si>
    <t>0.7655</t>
  </si>
  <si>
    <t>as available and interruptible</t>
  </si>
  <si>
    <t>* In relation to column G - the service was provided before 1 January 2022, however the price was varied before this date.</t>
  </si>
  <si>
    <t>Approved Injection into SWP (as-available)</t>
  </si>
  <si>
    <t>* In relation to column G - the service was provided before 1 January 2021, however the price was varied before this date.</t>
  </si>
  <si>
    <t>Approved Injection into SEA Gas (as-available)</t>
  </si>
  <si>
    <t>1.5309</t>
  </si>
  <si>
    <t>Unapproved Injection into Reservoir (as-available)</t>
  </si>
  <si>
    <t>3.0619</t>
  </si>
  <si>
    <t>Unapproved Injection into SWP (as-available)</t>
  </si>
  <si>
    <t>Unapproved Injection into SEA Gas (as-available)</t>
  </si>
  <si>
    <t>6.1237</t>
  </si>
  <si>
    <t>IGSF01</t>
  </si>
  <si>
    <t>1/01/2020*</t>
  </si>
  <si>
    <t>Original price: $264.7 per GJ/day per annum; Conversion: Original price/365</t>
  </si>
  <si>
    <t>As at 1 Jul 2017. Escalated on each 1 Jan, starting with the first escalation on 1 Jan 2018, using September quarter CPI weighted average of 8 capital cities</t>
  </si>
  <si>
    <t>* Service was provided prior to 1 January 2020, but the contracted quantity, which has now expired, was different from the quantity set out in columnJ.</t>
  </si>
  <si>
    <t>* Service was provided prior to 1 January 2021, but the contracted quantity was varied.</t>
  </si>
  <si>
    <t>21/09/2022*</t>
  </si>
  <si>
    <t>* Service was provided prior to 21 September 2022, but the contracted quantity was varied.</t>
  </si>
  <si>
    <t>Injection into SEAGas (firm capacity)</t>
  </si>
  <si>
    <t>Original price: $25 per GJ/day per annum; Conversion: Original price/365</t>
  </si>
  <si>
    <t>0 / 0.9*</t>
  </si>
  <si>
    <t>*Service was provided prior to 21 September 2022, but the price was varied. 
* In relation to column O - the applicable rate is $0 (Free) for the as-available reservoir injection service up to a limit of 100% of the Injection into Reservoir (firm service) contracted quantity, and then $0.90 for any as-available reservoir injection service provided above this quantity.</t>
  </si>
  <si>
    <t>IGSF02</t>
  </si>
  <si>
    <t>210000</t>
  </si>
  <si>
    <t>Original price: $278.26 per GJ/day per annum; Conversion: Original price/365</t>
  </si>
  <si>
    <t>52500</t>
  </si>
  <si>
    <t>Injection into DP1 (firm capacity)</t>
  </si>
  <si>
    <t>100000</t>
  </si>
  <si>
    <t>Withdrawal from DP1 (as-available capacity)</t>
  </si>
  <si>
    <t>In relation to column V - 'other' selected as the service is subject to availability in accordance with the terms of the contract.</t>
  </si>
  <si>
    <t>8400000</t>
  </si>
  <si>
    <t>Additional Storage Capacity (firm capacity)</t>
  </si>
  <si>
    <t>1600000</t>
  </si>
  <si>
    <t>Enhanced Compression Capacity (firm capacity)</t>
  </si>
  <si>
    <t>5000</t>
  </si>
  <si>
    <t>126000</t>
  </si>
  <si>
    <t>31500</t>
  </si>
  <si>
    <t>5040000</t>
  </si>
  <si>
    <t>960000</t>
  </si>
  <si>
    <t>3000</t>
  </si>
  <si>
    <t>21000</t>
  </si>
  <si>
    <t>Original price: $22.33 per GJ/day per annum; Conversion: Original price/365</t>
  </si>
  <si>
    <t>As at 1 Jan 2015. Escalated on each 1 Jan, starting with the first escalation on 1 Jan 2016, using September quarter CPI weighted average of 8 capital cities</t>
  </si>
  <si>
    <t>Flow to DP1 (actual usage)</t>
  </si>
  <si>
    <t>Withdrawal from DP1 for injection to SWP (actual usage)</t>
  </si>
  <si>
    <t>Withdrawal from DP1 for injection to SEA Gas (actual usage)</t>
  </si>
  <si>
    <t>Withdrawal from DP1 for injection to Reservoir (actual usage)</t>
  </si>
  <si>
    <t>In relation to column 'V' - service is as-available and interruptible unless provided on a firm basis in accordance with the terms of the agreement.</t>
  </si>
  <si>
    <t>1/01/2018*</t>
  </si>
  <si>
    <t>Original price: $230 per GJ/day per annum; Conversion: Original price/365</t>
  </si>
  <si>
    <t>As at 1 Jan 2018. Escalated on each 1 Jan, starting with the first escalation on 1 Jan 2019, using September quarter CPI weighted average of 8 capital cities</t>
  </si>
  <si>
    <t>*Service was provided prior to 1 Jan 2018, but the applicable contracted quantity and pricing changed.</t>
  </si>
  <si>
    <t>1/03/2018*</t>
  </si>
  <si>
    <t>*Service was provided prior to 1 Mar 2018, but the contracted quantity, which has now expired, was different from the quantity set out in column J.</t>
  </si>
  <si>
    <t>*Service was provided prior to 1 Jan 2018, but the applicable pricing changed.</t>
  </si>
  <si>
    <t>As above*</t>
  </si>
  <si>
    <t>*Service was provided prior to 1 Jan 2018, but the applicable contracted quantity and pricing has changed.</t>
  </si>
  <si>
    <t>35000</t>
  </si>
  <si>
    <t>*Service was provided prior to 1 Jan 2018, but the contracted quantity, which has now expired, was different from the quantity set out in column J.</t>
  </si>
  <si>
    <t>1600000*</t>
  </si>
  <si>
    <t>Original price: $230 per GJ/day per annum; Conversion: Original price/4/365*</t>
  </si>
  <si>
    <t>* Service was provided prior to 1 Jan 2018. but the applicable contracted quantity and pricing has changed.
* The fixed price in column M has been represented in a way that is equivalent to how the bundled price for the firm capacity services above (excluding Injection into SEA Gas firm capacity) is represented (as set out in the entry for 'Injection into SWP (firm capacity)'). In relation to Column Q, the conversion to a daily rate has been undertaken in accordance with the following formula: $230 per GJ/day per annum / 365 / 4 (to represent the cost of additional storage capacity service in SWP injection terms).</t>
  </si>
  <si>
    <t>20000</t>
  </si>
  <si>
    <t>IGSF03</t>
  </si>
  <si>
    <t>Not applicable</t>
  </si>
  <si>
    <t>Yes</t>
  </si>
  <si>
    <t>Original price: $366.45 per GJ/day per annum; Conversion: Original price/365</t>
  </si>
  <si>
    <t>As at 1 Jul 2019. Escalated on each 1 Jan, starting with the first escalation on 1 Jan 2020, using September quarter CPI weighted average of 8 capital cities</t>
  </si>
  <si>
    <t>10000</t>
  </si>
  <si>
    <t>800000</t>
  </si>
  <si>
    <t>25000</t>
  </si>
  <si>
    <t>12500</t>
  </si>
  <si>
    <t>6250</t>
  </si>
  <si>
    <t>1000000</t>
  </si>
  <si>
    <t>0.0918</t>
  </si>
  <si>
    <t>Original price is as at 1 Jul 2019. Escalated on each 1 Jan, starting with the first escalation on 1 Jan 2020, using September quarter CPI weighted average of 8 capital cities</t>
  </si>
  <si>
    <t>0.0459</t>
  </si>
  <si>
    <t>As above
* Service not included in contract prior to this date.</t>
  </si>
  <si>
    <t>0 / 0.94*</t>
  </si>
  <si>
    <t xml:space="preserve">* In relation to column G - service was provided prior to 1 January 2021 but was subject to certain variations.
* The customer may, for certain specified periods during the term, obtain a quantity of free reservoir injection (when coupled with SWP withdrawal) as an as-available service, subject to making prepayments for this right. All other as-available reservoir injection services (including services in excess of this free quantity) will be subject to a price of $0.94/GJ. </t>
  </si>
  <si>
    <t>0.94</t>
  </si>
  <si>
    <t>1.83</t>
  </si>
  <si>
    <t>* In relation to column G - service was provided prior to 1 January 2021  but was subject to certain variations.</t>
  </si>
  <si>
    <t>3.74</t>
  </si>
  <si>
    <t>10.37</t>
  </si>
  <si>
    <t>IGSF05</t>
  </si>
  <si>
    <t xml:space="preserve">Not applicable </t>
  </si>
  <si>
    <t>Withdeawal from SEA Gas (firm capacity)</t>
  </si>
  <si>
    <t>1/07/2022*</t>
  </si>
  <si>
    <t>Original price: $345.25 per GJ/day per annum; Conversion: Original price/365</t>
  </si>
  <si>
    <t>*Service was provided prior to 1 July 2022, but the contracted quantity was different from the quantity set out in column J.</t>
  </si>
  <si>
    <t>Original price: $25.94 per GJ/day per annum; Conversion: Original price/365</t>
  </si>
  <si>
    <t>*In relation to column O - the applicable rate is $0 (Free) for the as-available reservoir injection service up to a limit of 50% of the Injection into Reservoir (firm service) contracted quantity, and then $0.94 for any as-available reservoir injection service provided above this quantity.</t>
  </si>
  <si>
    <t>IGSF07</t>
  </si>
  <si>
    <t>1/05/2022*</t>
  </si>
  <si>
    <t>Original price: $356.93 per GJ/day per annum; Conversion: Original price/365</t>
  </si>
  <si>
    <t>Original price is as at 1 Jul 2017. Escalated on each 1 Jan, starting with the first escalation on 1 Jan 2018, using September quarter CPI weighted average of 8 capital cities</t>
  </si>
  <si>
    <t>*Service was provided prior to 1 May 2022, but the contracted quantity, which has now expired, was different from the quantity set out in column J.</t>
  </si>
  <si>
    <t>1/04/2022*</t>
  </si>
  <si>
    <t>*Service was provided prior to 1 Apr 2022, but the contracted quantity, which has now expired, was different from the quantity set out in column J.</t>
  </si>
  <si>
    <t>Original price is as at 1 Oct 2017. Escalated on each 1 Jan, starting with the first escalation on 1 Jan 2018, using September quarter CPI weighted average of 8 capital cities</t>
  </si>
  <si>
    <t>0 / 0.90*</t>
  </si>
  <si>
    <t>* In relation to column O - the applicable rate is $0 (Free) for the as-available reservoir injection service up to a limit of 50% of the Injection into Reservoir (firm service) contracted quantity, and then $0.90/GJ for any as-available reservoir injection service provided above this quantity.</t>
  </si>
  <si>
    <t>As advised*</t>
  </si>
  <si>
    <t>* In relation to column O - the applicable rate for this service is to be advised if the service is requested by the customer. No such rate has yet been requested or provided.</t>
  </si>
  <si>
    <t>IGSF08</t>
  </si>
  <si>
    <t>Original price: $268 per GJ/day per annum; Conversion: Original price/365</t>
  </si>
  <si>
    <t>Injection into Mortlake (firm capacity)</t>
  </si>
  <si>
    <t>Withdrawal from DP1 (firm capacity)</t>
  </si>
  <si>
    <t>1/03/2023*</t>
  </si>
  <si>
    <t xml:space="preserve">* In relation to column G, the service was provided before 1 March 2023, but was subject to certain variations. </t>
  </si>
  <si>
    <t>Original price: $24 per GJ/day per annum; Conversion: Original price/365</t>
  </si>
  <si>
    <t>Withdrawal from SWP for injection into Mortlake (actual usage)</t>
  </si>
  <si>
    <t>Withdrawal from Reservoir for injection into Mortlake (actual usage)</t>
  </si>
  <si>
    <t>Withdrawal from DP1 for injection into Reservoir (actual usage)</t>
  </si>
  <si>
    <t>Withdrawal from DP1 for injection into SWP (actual usage)</t>
  </si>
  <si>
    <t>Withdrawal from DP1 for injection into SEA Gas (actual usage)</t>
  </si>
  <si>
    <t>Withdrawal from DP1 for injection into Mortlake (actual usage)</t>
  </si>
  <si>
    <t>Approved Injection into Mortlake (as-available)</t>
  </si>
  <si>
    <t>Unapproved Injection into Mortlake (as-available)</t>
  </si>
  <si>
    <t>IGSF09</t>
  </si>
  <si>
    <t>Original price: $450 per GJ/day per annum; Conversion: Original price/365</t>
  </si>
  <si>
    <t>Original price is as at 1 Jul 2023. Escalated on each 1 Jan, starting with the first escalation on 1 Jan 2024, using September quarter CPI weighted average of 8 capital cities</t>
  </si>
  <si>
    <t>IGSF10</t>
  </si>
  <si>
    <t>Original price: $346.75 per GJ/day per annum; Conversion: Original price/365</t>
  </si>
  <si>
    <t>As at 1 Jul 2022. Escalated on each 1 Jan, starting with the first escalation on 1 Jan 2023, using September quarter CPI weighted average of 8 capital cities</t>
  </si>
  <si>
    <t xml:space="preserve">*In relation to column G, the service was provided before 1 January 2023, however the fixed price did not apply. </t>
  </si>
  <si>
    <t>Storage Capacity (additional storage limit)</t>
  </si>
  <si>
    <t>In relation to column V - 'other' selected as this capacity entitlement can be varied by Lochard Energy.</t>
  </si>
  <si>
    <t>0 / 0.9913*</t>
  </si>
  <si>
    <t xml:space="preserve">* In relation to column O - the applicable rate is:
$0 (Free) - up to a maximum cumulative total of 320 TJ per calendar year of reservoir injection provided as an as-available service; and
$0.9913/GJ for reservoir injection provided as an as-available service during the remainder of a calendar year, once the above limit for that year has been reached. </t>
  </si>
  <si>
    <t>IGSF11</t>
  </si>
  <si>
    <t>Original price: $352.56 per GJ/day per annum; Conversion: Original price/365</t>
  </si>
  <si>
    <t>As at 1 Jul 2020. Escalated on each 1 Jan, starting with the first escalation on 1 Jan 2021, using September quarter CPI weighted average of 8 capital cities</t>
  </si>
  <si>
    <t>*Service was provided prior to 1 Jan 2022, but the contracted quantity was different from the quantity set out in column J. 
*For the part of this service period covering 1 Jan 2023 to 31 Dec 2024, the overall capacity rights are higher than represented in column J but the remaining portion of those rights have a different price. This is represented in separate rows below.</t>
  </si>
  <si>
    <t xml:space="preserve">As above </t>
  </si>
  <si>
    <t>As Above</t>
  </si>
  <si>
    <t>Original price: $26.37 per GJ/day per annum; Conversion: Original price/365</t>
  </si>
  <si>
    <t>Original price: $433.83 per GJ/day per annum; Conversion: Original price/365</t>
  </si>
  <si>
    <t>This row represents an additional tranche of capacity, to which a different price applies, for the service period from 1 Jan 2024 to 31 Dec 2024.</t>
  </si>
  <si>
    <t>1/1/2023*</t>
  </si>
  <si>
    <t>0 / 0.95**</t>
  </si>
  <si>
    <t>*Service was provided prior to 1 Jan 2023, but there were certain variations in relation to pricing prior to that date.  
**In relation to column O - the applicable rate is $0 (Free) for the as-available reservoir injection service up to a limit of 50% of the Injection into Reservoir (firm service) contracted quantity, and then $0.95 for any as-available reservoir injection service provided above this quantity.</t>
  </si>
  <si>
    <t>IGSF12</t>
  </si>
  <si>
    <t>1/07/2020*</t>
  </si>
  <si>
    <t>Original price: 362.57 per GJ/day per annum; Conversion method: Original price/365</t>
  </si>
  <si>
    <t>As at 1 Jul 2020. Escalated on each 1 Jan, starting with the first escalation on 1 Jan 2021, using Sep quarter CPI weighted average of 8 capital cities</t>
  </si>
  <si>
    <t>* Service was provided prior to 1 July 2020, but the contract quantity, which now no longer applies, was different from the quantity set out in column J.</t>
  </si>
  <si>
    <t>Original price: $26.37 per GJ/day per annum; Conversion method: Original price/365</t>
  </si>
  <si>
    <t>* In relation to column G - service was provided prior to 1 July 2020, but an amended price (in $2020) replaced the previous price. 
In relation to column V - 'other' selected as this item reflects the price for an actual service provided</t>
  </si>
  <si>
    <t>0 / 0.95*</t>
  </si>
  <si>
    <t>* In relation to column G - service was provided prior to 1 April 2023, but was subject to variations in pricing which have now expired.
* In relation to column O, the applicable rate is $0 (Free) for the as-available reservoir injection service up to a limit of 6 TJ per gas day, and then $0.95/GJ for any as-available reservoir injection service provided above this quantity.</t>
  </si>
  <si>
    <t xml:space="preserve">* In relation to column G - service was provided prior to 1 July 2020, but an amended price (in $2020) replaced the previous price. </t>
  </si>
  <si>
    <t>IGSF13</t>
  </si>
  <si>
    <t>1/10/2022*</t>
  </si>
  <si>
    <t>Original price: $360.54 per GJ/day per annum; Conversion: Original price/365</t>
  </si>
  <si>
    <t>Original price is as at 1 Jul 2022. Escalated on each 1 Jan, starting with the first escalation on 1 Jan 2023, using September quarter CPI weighted average of 8 capital cities</t>
  </si>
  <si>
    <t>*Service was provided prior to 1 October 2022, but the contracted quantity, which no longer applies, was different from the quantity set out in column J.</t>
  </si>
  <si>
    <t>Original price: $27.35 per GJ/day per annum; Conversion: Original price/365</t>
  </si>
  <si>
    <t>0 / 0.9786 / 0.8807*</t>
  </si>
  <si>
    <t>* In relation to column O - the applicable rate is:
-  for any as-available reservoir injection service provided up to 5 TJ per gas day - $0 (Free); and
- for any as-available reservoir injection service provided above 5 TJ on a gas day - $0.9786/GJ (unless certain provisions under the agreement have been triggered in respect of a calendar year during the term, in which case, a lower rate of $0.9786/GJ x 0.9 will apply during that year instead)</t>
  </si>
  <si>
    <t>IGSF14</t>
  </si>
  <si>
    <r>
      <t xml:space="preserve">Date to which the actual prices payable information above is current: </t>
    </r>
    <r>
      <rPr>
        <sz val="12"/>
        <rFont val="Arial"/>
        <family val="2"/>
      </rPr>
      <t>until an agreement is varied, or changes otherwise arise in respect of the details set out above (e.g. exercise of options).</t>
    </r>
  </si>
  <si>
    <r>
      <t xml:space="preserve">Information replaces an earlier version: </t>
    </r>
    <r>
      <rPr>
        <sz val="12"/>
        <rFont val="Arial"/>
        <family val="2"/>
      </rPr>
      <t>Yes</t>
    </r>
  </si>
  <si>
    <t>1/01/2024*</t>
  </si>
  <si>
    <t>*Service was provided prior to 1 January 2024, but the contracted quantity, which has now expired, was different from the quantity set out in column J.</t>
  </si>
  <si>
    <t>Original price: $327 per GJ/day per annum; Conversion: Original price/365</t>
  </si>
  <si>
    <t>Original price: $30.92 per GJ/day per annum; Conversion: Original price/365</t>
  </si>
  <si>
    <t>Withdrawal from SEA Gas for Injection into Reservoir (actual usage)</t>
  </si>
  <si>
    <t>As of 1 Oct 2015. Escalated on each 1 Jan, starting with the first escalation on 1 Jan 2016, using September quarter CPI weighted average of 8 capital cities</t>
  </si>
  <si>
    <t>As of 1 Jul 2017. Escalated on each 1 Jan, starting with the first escalation on 1 Jan 2018, using September quarter CPI weighted average of 8 capital cities</t>
  </si>
  <si>
    <t>As of 1 Jan 2018. Escalated on each 1 Jan, starting with the first escalation on 1 Jan 2019, using September quarter CPI weighted average of 8 capital cities</t>
  </si>
  <si>
    <t>As of 1 Jan 2015. Escalated on each 1 Jan, starting with the first escalation on 1 Jan 2016, using September quarter CPI weighted average of 8 capital cities</t>
  </si>
  <si>
    <t>As of 1 Jan 2020. Escalated on each 1 Jan, starting with the first escalation on 1 Jan 2021, using September quarter CPI weighted average of 8 capital cities.</t>
  </si>
  <si>
    <t>As of 1 Jul 2019. Escalated on each 1 Jan, starting with the first escalation on 1 Jan 2020, using September quarter CPI weighted average of 8 capital cities</t>
  </si>
  <si>
    <t>Original price is as of 1 Jul 2017. Escalated on each 1 Jan, starting with the first escalation on 1 Jan 2018, using September quarter CPI weighted average of 8 capital cities</t>
  </si>
  <si>
    <t>Original price is as of 1 Jul 2023. Escalated on each 1 Jan, starting with the first escalation on 1 Jan 2024, using September quarter CPI weighted average of 8 capital cities</t>
  </si>
  <si>
    <t>As of 1 Jul 2022. Escalated on each 1 Jan, starting with the first escalation on 1 Jan 2023, using September quarter CPI weighted average of 8 capital cities</t>
  </si>
  <si>
    <t>As of 1 Jul 2020. Escalated on each 1 Jan, starting with the first escalation on 1 Jan 2021, using September quarter CPI weighted average of 8 capital cities</t>
  </si>
  <si>
    <t>As of 1 Jul 2020. Escalated on each 1 Jan, starting with the first escalation on 1 Jan 2021, using Sep quarter CPI weighted average of 8 capital cities</t>
  </si>
  <si>
    <t>Original price is as of 1 Jul 2022. Escalated on each 1 Jan, starting with the first escalation on 1 Jan 2023, using September quarter CPI weighted average of 8 capital cities</t>
  </si>
  <si>
    <t>IGSF15</t>
  </si>
  <si>
    <t>Original price is as of 1 Jan 2024. Escalated on each 1 Jan, starting with the first escalation on 1 Jan 2025, using September quarter CPI weighted average of 8 capital cities until 31 Dec 2037. From 1 Jan 2038, the price escalation mechanism is the same as above unless the CPI increase is greater than 3%, in which case, escalation is based on 0.8 times the change in the September quarter CPI weighted average of 8 capital cities.</t>
  </si>
  <si>
    <t>As at 1 Jul 2019. Escalated on 1 April 2025 and each subsequent 1 Jan during the agreement term, using September quarter CPI weighted average of 8 capital cities</t>
  </si>
  <si>
    <t>IGSF16</t>
  </si>
  <si>
    <r>
      <t>Date of publication / last update:</t>
    </r>
    <r>
      <rPr>
        <sz val="12"/>
        <rFont val="Arial"/>
        <family val="2"/>
      </rPr>
      <t xml:space="preserve"> 17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</si>
</sst>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1"/>
      <color theme="1"/>
      <name val="Calibri"/>
      <family val="2"/>
      <scheme val="minor"/>
    </font>
    <font>
      <b/>
      <sz val="16"/>
      <color theme="0"/>
      <name val="Arial"/>
      <family val="2"/>
    </font>
    <font>
      <sz val="10"/>
      <name val="Arial"/>
      <family val="2"/>
    </font>
    <font>
      <b/>
      <sz val="12"/>
      <name val="Arial"/>
      <family val="2"/>
    </font>
    <font>
      <sz val="10"/>
      <name val="Arial"/>
      <family val="2"/>
    </font>
    <font>
      <b/>
      <sz val="10"/>
      <color theme="0"/>
      <name val="Arial"/>
      <family val="2"/>
    </font>
    <font>
      <b/>
      <sz val="10"/>
      <color indexed="9"/>
      <name val="Arial"/>
      <family val="2"/>
    </font>
    <font>
      <sz val="10"/>
      <color indexed="9"/>
      <name val="Arial"/>
      <family val="2"/>
    </font>
    <font>
      <sz val="12"/>
      <name val="Arial"/>
      <family val="2"/>
    </font>
    <font>
      <sz val="10"/>
      <color theme="0"/>
      <name val="Arial"/>
      <family val="2"/>
    </font>
    <font>
      <sz val="8"/>
      <name val="Calibri"/>
      <family val="2"/>
      <scheme val="minor"/>
    </font>
    <font>
      <sz val="10"/>
      <color rgb="FFFF0000"/>
      <name val="Arial"/>
      <family val="2"/>
    </font>
    <font>
      <sz val="10"/>
      <color theme="1"/>
      <name val="Arial"/>
      <family val="2"/>
    </font>
    <font>
      <sz val="10"/>
      <color rgb="FF0070C0"/>
      <name val="Arial"/>
      <family val="2"/>
    </font>
  </fonts>
  <fills count="10">
    <fill>
      <patternFill patternType="none"/>
    </fill>
    <fill>
      <patternFill patternType="gray125"/>
    </fill>
    <fill>
      <patternFill patternType="solid">
        <fgColor theme="1"/>
        <bgColor indexed="64"/>
      </patternFill>
    </fill>
    <fill>
      <patternFill patternType="solid">
        <fgColor rgb="FF17415D"/>
        <bgColor indexed="64"/>
      </patternFill>
    </fill>
    <fill>
      <patternFill patternType="solid">
        <fgColor indexed="9"/>
        <bgColor indexed="64"/>
      </patternFill>
    </fill>
    <fill>
      <patternFill patternType="solid">
        <fgColor theme="0" tint="-0.499984740745262"/>
        <bgColor indexed="64"/>
      </patternFill>
    </fill>
    <fill>
      <patternFill patternType="solid">
        <fgColor rgb="FF2B7AA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49" fontId="1" fillId="2" borderId="0">
      <alignment vertical="center"/>
    </xf>
    <xf numFmtId="0" fontId="2" fillId="4" borderId="0"/>
    <xf numFmtId="0" fontId="1" fillId="5" borderId="0">
      <alignment vertical="center"/>
    </xf>
    <xf numFmtId="0" fontId="2" fillId="4" borderId="0"/>
    <xf numFmtId="0" fontId="2" fillId="4" borderId="0"/>
    <xf numFmtId="164" fontId="2" fillId="0" borderId="0" applyFont="0" applyFill="0" applyBorder="0" applyAlignment="0" applyProtection="0"/>
    <xf numFmtId="164" fontId="2" fillId="0" borderId="0" applyFont="0" applyFill="0" applyBorder="0" applyAlignment="0" applyProtection="0"/>
  </cellStyleXfs>
  <cellXfs count="183">
    <xf numFmtId="0" fontId="0" fillId="0" borderId="0" xfId="0"/>
    <xf numFmtId="49" fontId="1" fillId="3" borderId="0" xfId="1" applyFill="1">
      <alignment vertical="center"/>
    </xf>
    <xf numFmtId="0" fontId="2" fillId="4" borderId="0" xfId="2" applyProtection="1">
      <protection locked="0"/>
    </xf>
    <xf numFmtId="49" fontId="1" fillId="3" borderId="0" xfId="1" quotePrefix="1" applyFill="1">
      <alignment vertical="center"/>
    </xf>
    <xf numFmtId="14" fontId="1" fillId="3" borderId="0" xfId="2" quotePrefix="1" applyNumberFormat="1" applyFont="1" applyFill="1" applyAlignment="1">
      <alignment horizontal="right"/>
    </xf>
    <xf numFmtId="0" fontId="1" fillId="5" borderId="0" xfId="3">
      <alignment vertical="center"/>
    </xf>
    <xf numFmtId="0" fontId="3" fillId="0" borderId="0" xfId="4" applyFont="1" applyFill="1" applyAlignment="1" applyProtection="1">
      <alignment vertical="center"/>
      <protection locked="0"/>
    </xf>
    <xf numFmtId="0" fontId="4" fillId="4" borderId="0" xfId="2" applyFont="1" applyProtection="1">
      <protection locked="0"/>
    </xf>
    <xf numFmtId="0" fontId="8" fillId="4" borderId="0" xfId="2" applyFont="1" applyProtection="1">
      <protection locked="0"/>
    </xf>
    <xf numFmtId="49" fontId="7" fillId="6" borderId="14" xfId="5" applyNumberFormat="1" applyFont="1" applyFill="1" applyBorder="1" applyAlignment="1">
      <alignment horizontal="center" vertical="center" wrapText="1"/>
    </xf>
    <xf numFmtId="49" fontId="7" fillId="6" borderId="15" xfId="5" applyNumberFormat="1" applyFont="1" applyFill="1" applyBorder="1" applyAlignment="1">
      <alignment horizontal="center" vertical="center" wrapText="1"/>
    </xf>
    <xf numFmtId="49" fontId="9" fillId="6" borderId="16" xfId="5" applyNumberFormat="1" applyFont="1" applyFill="1" applyBorder="1" applyAlignment="1">
      <alignment vertical="center" wrapText="1"/>
    </xf>
    <xf numFmtId="49" fontId="7" fillId="6" borderId="12" xfId="5" applyNumberFormat="1" applyFont="1" applyFill="1" applyBorder="1" applyAlignment="1">
      <alignment vertical="center" wrapText="1"/>
    </xf>
    <xf numFmtId="49" fontId="6" fillId="6" borderId="16" xfId="5" applyNumberFormat="1" applyFont="1" applyFill="1" applyBorder="1" applyAlignment="1">
      <alignment horizontal="center" vertical="center" wrapText="1"/>
    </xf>
    <xf numFmtId="49" fontId="7" fillId="6" borderId="12" xfId="5" applyNumberFormat="1" applyFont="1" applyFill="1" applyBorder="1" applyAlignment="1">
      <alignment horizontal="center" vertical="center" wrapText="1"/>
    </xf>
    <xf numFmtId="49" fontId="2" fillId="8" borderId="1" xfId="6" applyNumberFormat="1" applyFont="1" applyFill="1" applyBorder="1" applyAlignment="1" applyProtection="1">
      <alignment horizontal="right"/>
      <protection locked="0"/>
    </xf>
    <xf numFmtId="0" fontId="2" fillId="8" borderId="1" xfId="6" applyNumberFormat="1" applyFont="1" applyFill="1" applyBorder="1" applyAlignment="1" applyProtection="1">
      <alignment horizontal="right"/>
      <protection locked="0"/>
    </xf>
    <xf numFmtId="2" fontId="2" fillId="8" borderId="1" xfId="6" applyNumberFormat="1" applyFont="1" applyFill="1" applyBorder="1" applyAlignment="1" applyProtection="1">
      <alignment horizontal="right"/>
      <protection locked="0"/>
    </xf>
    <xf numFmtId="0" fontId="2" fillId="7" borderId="0" xfId="2" applyFill="1" applyProtection="1">
      <protection locked="0"/>
    </xf>
    <xf numFmtId="2" fontId="2" fillId="8" borderId="1" xfId="6" applyNumberFormat="1" applyFont="1" applyFill="1" applyBorder="1" applyAlignment="1" applyProtection="1">
      <alignment horizontal="right" wrapText="1"/>
      <protection locked="0"/>
    </xf>
    <xf numFmtId="49" fontId="2" fillId="8" borderId="19" xfId="6" applyNumberFormat="1" applyFont="1" applyFill="1" applyBorder="1" applyAlignment="1" applyProtection="1">
      <alignment horizontal="right"/>
      <protection locked="0"/>
    </xf>
    <xf numFmtId="0" fontId="2" fillId="4" borderId="0" xfId="2" applyAlignment="1" applyProtection="1">
      <alignment horizontal="left"/>
      <protection locked="0"/>
    </xf>
    <xf numFmtId="49" fontId="6" fillId="6" borderId="7" xfId="5" applyNumberFormat="1" applyFont="1" applyFill="1" applyBorder="1" applyAlignment="1">
      <alignment horizontal="left" vertical="center" wrapText="1"/>
    </xf>
    <xf numFmtId="49" fontId="5" fillId="6" borderId="11"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5" fillId="6" borderId="21" xfId="5" applyNumberFormat="1" applyFont="1" applyFill="1" applyBorder="1" applyAlignment="1">
      <alignment horizontal="center" vertical="center" wrapText="1"/>
    </xf>
    <xf numFmtId="49" fontId="5" fillId="6" borderId="22" xfId="5" applyNumberFormat="1" applyFont="1" applyFill="1" applyBorder="1" applyAlignment="1">
      <alignment horizontal="center" vertical="center" wrapText="1"/>
    </xf>
    <xf numFmtId="49" fontId="6" fillId="6" borderId="23" xfId="5" applyNumberFormat="1" applyFont="1" applyFill="1" applyBorder="1" applyAlignment="1">
      <alignment horizontal="center" vertical="center" wrapText="1"/>
    </xf>
    <xf numFmtId="49" fontId="6" fillId="6" borderId="21" xfId="5" applyNumberFormat="1" applyFont="1" applyFill="1" applyBorder="1" applyAlignment="1">
      <alignment horizontal="center" vertical="center" wrapText="1"/>
    </xf>
    <xf numFmtId="49" fontId="6" fillId="6" borderId="22" xfId="5" applyNumberFormat="1" applyFont="1" applyFill="1" applyBorder="1" applyAlignment="1">
      <alignment horizontal="center" vertical="center" wrapText="1"/>
    </xf>
    <xf numFmtId="49" fontId="6" fillId="6" borderId="26" xfId="5" applyNumberFormat="1" applyFont="1" applyFill="1" applyBorder="1" applyAlignment="1">
      <alignment horizontal="center" vertical="center" wrapText="1"/>
    </xf>
    <xf numFmtId="49" fontId="2" fillId="8" borderId="28"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protection locked="0"/>
    </xf>
    <xf numFmtId="14"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horizontal="left"/>
      <protection locked="0"/>
    </xf>
    <xf numFmtId="14"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wrapText="1"/>
      <protection locked="0"/>
    </xf>
    <xf numFmtId="49" fontId="2" fillId="8" borderId="20" xfId="6" applyNumberFormat="1" applyFont="1" applyFill="1" applyBorder="1" applyAlignment="1" applyProtection="1">
      <alignment horizontal="left"/>
      <protection locked="0"/>
    </xf>
    <xf numFmtId="49" fontId="2" fillId="8" borderId="20" xfId="6" applyNumberFormat="1" applyFont="1" applyFill="1" applyBorder="1" applyAlignment="1" applyProtection="1">
      <alignment horizontal="left" wrapText="1"/>
      <protection locked="0"/>
    </xf>
    <xf numFmtId="49" fontId="2" fillId="8" borderId="30" xfId="6" applyNumberFormat="1" applyFont="1" applyFill="1" applyBorder="1" applyAlignment="1" applyProtection="1">
      <alignment horizontal="left"/>
      <protection locked="0"/>
    </xf>
    <xf numFmtId="49" fontId="2" fillId="7" borderId="19"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protection locked="0"/>
    </xf>
    <xf numFmtId="14" fontId="2" fillId="7" borderId="1" xfId="6" applyNumberFormat="1" applyFont="1" applyFill="1" applyBorder="1" applyAlignment="1" applyProtection="1">
      <alignment horizontal="right"/>
      <protection locked="0"/>
    </xf>
    <xf numFmtId="14" fontId="2" fillId="7" borderId="29" xfId="6" applyNumberFormat="1" applyFont="1" applyFill="1" applyBorder="1" applyAlignment="1" applyProtection="1">
      <alignment horizontal="right"/>
      <protection locked="0"/>
    </xf>
    <xf numFmtId="0" fontId="2" fillId="7" borderId="1"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wrapText="1"/>
      <protection locked="0"/>
    </xf>
    <xf numFmtId="49" fontId="2" fillId="7" borderId="20" xfId="6" applyNumberFormat="1" applyFont="1" applyFill="1" applyBorder="1" applyAlignment="1" applyProtection="1">
      <alignment horizontal="left"/>
      <protection locked="0"/>
    </xf>
    <xf numFmtId="49" fontId="2" fillId="7" borderId="21"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protection locked="0"/>
    </xf>
    <xf numFmtId="14" fontId="2" fillId="7" borderId="22" xfId="6" applyNumberFormat="1" applyFont="1" applyFill="1" applyBorder="1" applyAlignment="1" applyProtection="1">
      <alignment horizontal="right"/>
      <protection locked="0"/>
    </xf>
    <xf numFmtId="0" fontId="2" fillId="7" borderId="22"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wrapText="1"/>
      <protection locked="0"/>
    </xf>
    <xf numFmtId="49" fontId="2" fillId="7" borderId="23" xfId="6" applyNumberFormat="1" applyFont="1" applyFill="1" applyBorder="1" applyAlignment="1" applyProtection="1">
      <alignment horizontal="left"/>
      <protection locked="0"/>
    </xf>
    <xf numFmtId="0"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wrapText="1"/>
      <protection locked="0"/>
    </xf>
    <xf numFmtId="49" fontId="2" fillId="8" borderId="12" xfId="6" applyNumberFormat="1" applyFont="1" applyFill="1" applyBorder="1" applyAlignment="1" applyProtection="1">
      <alignment horizontal="left"/>
      <protection locked="0"/>
    </xf>
    <xf numFmtId="49" fontId="2" fillId="8" borderId="31" xfId="6" applyNumberFormat="1" applyFont="1" applyFill="1" applyBorder="1" applyAlignment="1" applyProtection="1">
      <alignment horizontal="right"/>
      <protection locked="0"/>
    </xf>
    <xf numFmtId="2" fontId="2" fillId="8" borderId="20" xfId="6" applyNumberFormat="1" applyFont="1" applyFill="1" applyBorder="1" applyAlignment="1" applyProtection="1">
      <alignment horizontal="left"/>
      <protection locked="0"/>
    </xf>
    <xf numFmtId="14" fontId="2" fillId="8" borderId="18" xfId="6" applyNumberFormat="1" applyFont="1" applyFill="1" applyBorder="1" applyAlignment="1" applyProtection="1">
      <alignment horizontal="right"/>
      <protection locked="0"/>
    </xf>
    <xf numFmtId="14" fontId="2" fillId="8" borderId="31" xfId="6" applyNumberFormat="1" applyFont="1" applyFill="1" applyBorder="1" applyAlignment="1" applyProtection="1">
      <alignment horizontal="right"/>
      <protection locked="0"/>
    </xf>
    <xf numFmtId="49" fontId="2" fillId="8" borderId="18" xfId="6" applyNumberFormat="1" applyFont="1" applyFill="1" applyBorder="1" applyAlignment="1" applyProtection="1">
      <alignment horizontal="right"/>
      <protection locked="0"/>
    </xf>
    <xf numFmtId="14" fontId="2" fillId="8" borderId="32" xfId="6" applyNumberFormat="1" applyFont="1" applyFill="1" applyBorder="1" applyAlignment="1" applyProtection="1">
      <alignment horizontal="right"/>
      <protection locked="0"/>
    </xf>
    <xf numFmtId="165" fontId="2" fillId="7" borderId="1" xfId="6" applyNumberFormat="1" applyFont="1" applyFill="1" applyBorder="1" applyAlignment="1" applyProtection="1">
      <alignment horizontal="right" wrapText="1"/>
      <protection locked="0"/>
    </xf>
    <xf numFmtId="49" fontId="2" fillId="7" borderId="1" xfId="6" applyNumberFormat="1" applyFont="1" applyFill="1" applyBorder="1" applyAlignment="1" applyProtection="1">
      <alignment horizontal="center" wrapText="1"/>
      <protection locked="0"/>
    </xf>
    <xf numFmtId="49" fontId="2" fillId="7" borderId="31" xfId="6" applyNumberFormat="1" applyFont="1" applyFill="1" applyBorder="1" applyAlignment="1" applyProtection="1">
      <alignment horizontal="right"/>
      <protection locked="0"/>
    </xf>
    <xf numFmtId="2" fontId="2" fillId="7" borderId="20" xfId="6" applyNumberFormat="1" applyFont="1" applyFill="1" applyBorder="1" applyAlignment="1" applyProtection="1">
      <alignment horizontal="left"/>
      <protection locked="0"/>
    </xf>
    <xf numFmtId="49" fontId="2" fillId="7" borderId="29" xfId="6" applyNumberFormat="1" applyFont="1" applyFill="1" applyBorder="1" applyAlignment="1" applyProtection="1">
      <alignment horizontal="center" wrapText="1"/>
      <protection locked="0"/>
    </xf>
    <xf numFmtId="2" fontId="2" fillId="7" borderId="30" xfId="6" applyNumberFormat="1" applyFont="1" applyFill="1" applyBorder="1" applyAlignment="1" applyProtection="1">
      <alignment horizontal="left"/>
      <protection locked="0"/>
    </xf>
    <xf numFmtId="49" fontId="2" fillId="7" borderId="20" xfId="6" applyNumberFormat="1" applyFont="1" applyFill="1" applyBorder="1" applyAlignment="1" applyProtection="1">
      <alignment horizontal="left" wrapText="1"/>
      <protection locked="0"/>
    </xf>
    <xf numFmtId="165" fontId="2" fillId="7" borderId="22" xfId="6" applyNumberFormat="1" applyFont="1" applyFill="1" applyBorder="1" applyAlignment="1" applyProtection="1">
      <alignment horizontal="right" wrapText="1"/>
      <protection locked="0"/>
    </xf>
    <xf numFmtId="49" fontId="2" fillId="7" borderId="26" xfId="6" applyNumberFormat="1" applyFont="1" applyFill="1" applyBorder="1" applyAlignment="1" applyProtection="1">
      <alignment horizontal="center" wrapText="1"/>
      <protection locked="0"/>
    </xf>
    <xf numFmtId="49" fontId="2" fillId="8" borderId="14" xfId="6" applyNumberFormat="1" applyFont="1" applyFill="1" applyBorder="1" applyAlignment="1" applyProtection="1">
      <alignment horizontal="center"/>
      <protection locked="0"/>
    </xf>
    <xf numFmtId="49" fontId="2" fillId="8" borderId="1" xfId="6" applyNumberFormat="1" applyFont="1" applyFill="1" applyBorder="1" applyAlignment="1" applyProtection="1">
      <alignment horizontal="center"/>
      <protection locked="0"/>
    </xf>
    <xf numFmtId="49" fontId="2" fillId="7" borderId="1" xfId="6" applyNumberFormat="1" applyFont="1" applyFill="1" applyBorder="1" applyAlignment="1" applyProtection="1">
      <alignment horizontal="center"/>
      <protection locked="0"/>
    </xf>
    <xf numFmtId="49" fontId="2" fillId="7" borderId="22" xfId="6" applyNumberFormat="1" applyFont="1" applyFill="1" applyBorder="1" applyAlignment="1" applyProtection="1">
      <alignment horizontal="center"/>
      <protection locked="0"/>
    </xf>
    <xf numFmtId="0" fontId="8" fillId="4" borderId="0" xfId="2" applyFont="1" applyAlignment="1" applyProtection="1">
      <alignment horizontal="center"/>
      <protection locked="0"/>
    </xf>
    <xf numFmtId="49" fontId="2" fillId="8" borderId="29" xfId="6" applyNumberFormat="1" applyFont="1" applyFill="1" applyBorder="1" applyAlignment="1" applyProtection="1">
      <alignment horizontal="right" wrapText="1"/>
      <protection locked="0"/>
    </xf>
    <xf numFmtId="49" fontId="2" fillId="8" borderId="18" xfId="6" applyNumberFormat="1" applyFont="1" applyFill="1" applyBorder="1" applyAlignment="1" applyProtection="1">
      <alignment horizontal="right" wrapText="1"/>
      <protection locked="0"/>
    </xf>
    <xf numFmtId="1"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30" xfId="7" applyNumberFormat="1" applyFont="1" applyFill="1" applyBorder="1" applyAlignment="1" applyProtection="1">
      <alignment horizontal="left"/>
      <protection locked="0"/>
    </xf>
    <xf numFmtId="14" fontId="2" fillId="8" borderId="29" xfId="6" applyNumberFormat="1" applyFont="1" applyFill="1" applyBorder="1" applyAlignment="1" applyProtection="1">
      <alignment horizontal="right"/>
      <protection locked="0"/>
    </xf>
    <xf numFmtId="2"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vertical="center"/>
      <protection locked="0"/>
    </xf>
    <xf numFmtId="49" fontId="2" fillId="8" borderId="1" xfId="6" applyNumberFormat="1" applyFont="1" applyFill="1" applyBorder="1" applyAlignment="1" applyProtection="1">
      <alignment vertical="center"/>
      <protection locked="0"/>
    </xf>
    <xf numFmtId="49" fontId="11" fillId="7" borderId="20" xfId="6" applyNumberFormat="1" applyFont="1" applyFill="1" applyBorder="1" applyAlignment="1" applyProtection="1">
      <alignment horizontal="left"/>
      <protection locked="0"/>
    </xf>
    <xf numFmtId="49" fontId="11" fillId="7" borderId="23" xfId="6" applyNumberFormat="1" applyFont="1" applyFill="1" applyBorder="1" applyAlignment="1" applyProtection="1">
      <alignment horizontal="left"/>
      <protection locked="0"/>
    </xf>
    <xf numFmtId="2" fontId="11" fillId="8" borderId="14" xfId="6" applyNumberFormat="1" applyFont="1" applyFill="1" applyBorder="1" applyAlignment="1" applyProtection="1">
      <alignment horizontal="right" wrapText="1"/>
      <protection locked="0"/>
    </xf>
    <xf numFmtId="2" fontId="11" fillId="8" borderId="1" xfId="6" applyNumberFormat="1" applyFont="1" applyFill="1" applyBorder="1" applyAlignment="1" applyProtection="1">
      <alignment horizontal="right" wrapText="1"/>
      <protection locked="0"/>
    </xf>
    <xf numFmtId="0" fontId="2" fillId="8" borderId="29"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center" vertical="center" wrapText="1"/>
      <protection locked="0"/>
    </xf>
    <xf numFmtId="49" fontId="2" fillId="8" borderId="15" xfId="6" applyNumberFormat="1" applyFont="1" applyFill="1" applyBorder="1" applyAlignment="1" applyProtection="1">
      <alignment horizontal="right"/>
      <protection locked="0"/>
    </xf>
    <xf numFmtId="49" fontId="2" fillId="8" borderId="20" xfId="6" applyNumberFormat="1" applyFont="1" applyFill="1" applyBorder="1" applyAlignment="1" applyProtection="1">
      <alignment horizontal="right"/>
      <protection locked="0"/>
    </xf>
    <xf numFmtId="49" fontId="2" fillId="7" borderId="20" xfId="6" applyNumberFormat="1" applyFont="1" applyFill="1" applyBorder="1" applyAlignment="1" applyProtection="1">
      <alignment horizontal="right"/>
      <protection locked="0"/>
    </xf>
    <xf numFmtId="49" fontId="2" fillId="7" borderId="23" xfId="6" applyNumberFormat="1" applyFont="1" applyFill="1" applyBorder="1" applyAlignment="1" applyProtection="1">
      <alignment horizontal="right"/>
      <protection locked="0"/>
    </xf>
    <xf numFmtId="49" fontId="2" fillId="8" borderId="30"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center" vertical="center"/>
      <protection locked="0"/>
    </xf>
    <xf numFmtId="49" fontId="2" fillId="8" borderId="29" xfId="6" applyNumberFormat="1" applyFont="1" applyFill="1" applyBorder="1" applyAlignment="1" applyProtection="1">
      <alignment horizontal="center" vertical="center"/>
      <protection locked="0"/>
    </xf>
    <xf numFmtId="49" fontId="2" fillId="8" borderId="1" xfId="6" applyNumberFormat="1" applyFont="1" applyFill="1" applyBorder="1" applyAlignment="1" applyProtection="1">
      <alignment horizontal="center" vertical="center"/>
      <protection locked="0"/>
    </xf>
    <xf numFmtId="0" fontId="2" fillId="8" borderId="32" xfId="6" applyNumberFormat="1" applyFont="1" applyFill="1" applyBorder="1" applyAlignment="1" applyProtection="1">
      <alignment horizontal="right"/>
      <protection locked="0"/>
    </xf>
    <xf numFmtId="14" fontId="2" fillId="7" borderId="31" xfId="6" applyNumberFormat="1" applyFont="1" applyFill="1" applyBorder="1" applyAlignment="1" applyProtection="1">
      <alignment horizontal="right"/>
      <protection locked="0"/>
    </xf>
    <xf numFmtId="0" fontId="2" fillId="7" borderId="32"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right"/>
      <protection locked="0"/>
    </xf>
    <xf numFmtId="49" fontId="2" fillId="8" borderId="15" xfId="6" applyNumberFormat="1" applyFont="1" applyFill="1" applyBorder="1" applyAlignment="1" applyProtection="1">
      <alignment horizontal="left" vertical="center" wrapText="1"/>
      <protection locked="0"/>
    </xf>
    <xf numFmtId="49" fontId="2" fillId="8" borderId="28" xfId="6" applyNumberFormat="1" applyFont="1" applyFill="1" applyBorder="1" applyAlignment="1" applyProtection="1">
      <alignment horizontal="right" vertical="center"/>
      <protection locked="0"/>
    </xf>
    <xf numFmtId="0" fontId="11" fillId="7" borderId="1" xfId="2" applyFont="1" applyFill="1" applyBorder="1" applyProtection="1">
      <protection locked="0"/>
    </xf>
    <xf numFmtId="2" fontId="2" fillId="7" borderId="1"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vertical="center" wrapText="1"/>
      <protection locked="0"/>
    </xf>
    <xf numFmtId="49" fontId="2" fillId="8" borderId="20" xfId="6" applyNumberFormat="1" applyFont="1" applyFill="1" applyBorder="1" applyAlignment="1" applyProtection="1">
      <protection locked="0"/>
    </xf>
    <xf numFmtId="2" fontId="2" fillId="7" borderId="22" xfId="6" applyNumberFormat="1" applyFont="1" applyFill="1" applyBorder="1" applyAlignment="1" applyProtection="1">
      <alignment horizontal="right" wrapText="1"/>
      <protection locked="0"/>
    </xf>
    <xf numFmtId="49" fontId="2" fillId="8" borderId="16" xfId="6" applyNumberFormat="1" applyFont="1" applyFill="1" applyBorder="1" applyAlignment="1" applyProtection="1">
      <alignment horizontal="center" vertical="center"/>
      <protection locked="0"/>
    </xf>
    <xf numFmtId="0" fontId="3" fillId="4" borderId="0" xfId="2" applyFont="1" applyProtection="1">
      <protection locked="0"/>
    </xf>
    <xf numFmtId="0" fontId="8" fillId="9" borderId="0" xfId="2" applyFont="1" applyFill="1" applyAlignment="1" applyProtection="1">
      <alignment horizontal="center"/>
      <protection locked="0"/>
    </xf>
    <xf numFmtId="0" fontId="8" fillId="9" borderId="0" xfId="2" applyFont="1" applyFill="1" applyProtection="1">
      <protection locked="0"/>
    </xf>
    <xf numFmtId="49" fontId="12" fillId="7" borderId="22" xfId="6" applyNumberFormat="1" applyFont="1" applyFill="1" applyBorder="1" applyAlignment="1" applyProtection="1">
      <alignment horizontal="right"/>
      <protection locked="0"/>
    </xf>
    <xf numFmtId="49" fontId="13" fillId="7" borderId="1" xfId="6" applyNumberFormat="1" applyFont="1" applyFill="1" applyBorder="1" applyAlignment="1" applyProtection="1">
      <alignment horizontal="right"/>
      <protection locked="0"/>
    </xf>
    <xf numFmtId="49" fontId="13" fillId="7" borderId="19" xfId="6" applyNumberFormat="1" applyFont="1" applyFill="1" applyBorder="1" applyAlignment="1" applyProtection="1">
      <alignment horizontal="right"/>
      <protection locked="0"/>
    </xf>
    <xf numFmtId="14" fontId="13" fillId="7" borderId="31" xfId="6" applyNumberFormat="1" applyFont="1" applyFill="1" applyBorder="1" applyAlignment="1" applyProtection="1">
      <alignment horizontal="right"/>
      <protection locked="0"/>
    </xf>
    <xf numFmtId="14" fontId="13" fillId="7" borderId="1" xfId="6" applyNumberFormat="1" applyFont="1" applyFill="1" applyBorder="1" applyAlignment="1" applyProtection="1">
      <alignment horizontal="right"/>
      <protection locked="0"/>
    </xf>
    <xf numFmtId="49" fontId="13" fillId="7" borderId="29" xfId="6" applyNumberFormat="1" applyFont="1" applyFill="1" applyBorder="1" applyAlignment="1" applyProtection="1">
      <alignment horizontal="center" wrapText="1"/>
      <protection locked="0"/>
    </xf>
    <xf numFmtId="49" fontId="13" fillId="8" borderId="18" xfId="6" applyNumberFormat="1" applyFont="1" applyFill="1" applyBorder="1" applyAlignment="1" applyProtection="1">
      <alignment horizontal="right"/>
      <protection locked="0"/>
    </xf>
    <xf numFmtId="49" fontId="13" fillId="8" borderId="1" xfId="6" applyNumberFormat="1" applyFont="1" applyFill="1" applyBorder="1" applyAlignment="1" applyProtection="1">
      <alignment horizontal="right"/>
      <protection locked="0"/>
    </xf>
    <xf numFmtId="49" fontId="13" fillId="8" borderId="20" xfId="6" applyNumberFormat="1" applyFont="1" applyFill="1" applyBorder="1" applyAlignment="1" applyProtection="1">
      <alignment horizontal="left"/>
      <protection locked="0"/>
    </xf>
    <xf numFmtId="49" fontId="13" fillId="8" borderId="19" xfId="6" applyNumberFormat="1" applyFont="1" applyFill="1" applyBorder="1" applyAlignment="1" applyProtection="1">
      <alignment horizontal="right"/>
      <protection locked="0"/>
    </xf>
    <xf numFmtId="14" fontId="13" fillId="8" borderId="1" xfId="6" applyNumberFormat="1" applyFont="1" applyFill="1" applyBorder="1" applyAlignment="1" applyProtection="1">
      <alignment horizontal="right"/>
      <protection locked="0"/>
    </xf>
    <xf numFmtId="49" fontId="13" fillId="7" borderId="1" xfId="6" applyNumberFormat="1" applyFont="1" applyFill="1" applyBorder="1" applyAlignment="1" applyProtection="1">
      <alignment horizontal="center" wrapText="1"/>
      <protection locked="0"/>
    </xf>
    <xf numFmtId="49" fontId="2" fillId="7" borderId="33" xfId="6" applyNumberFormat="1" applyFont="1" applyFill="1" applyBorder="1" applyAlignment="1" applyProtection="1">
      <alignment horizontal="right"/>
      <protection locked="0"/>
    </xf>
    <xf numFmtId="49" fontId="2" fillId="7" borderId="18" xfId="6" applyNumberFormat="1" applyFont="1" applyFill="1" applyBorder="1" applyAlignment="1" applyProtection="1">
      <alignment horizontal="right"/>
      <protection locked="0"/>
    </xf>
    <xf numFmtId="14" fontId="2" fillId="7" borderId="18" xfId="6" applyNumberFormat="1" applyFont="1" applyFill="1" applyBorder="1" applyAlignment="1" applyProtection="1">
      <alignment horizontal="right"/>
      <protection locked="0"/>
    </xf>
    <xf numFmtId="49" fontId="2" fillId="7" borderId="18" xfId="6" applyNumberFormat="1" applyFont="1" applyFill="1" applyBorder="1" applyAlignment="1" applyProtection="1">
      <alignment horizontal="right" wrapText="1"/>
      <protection locked="0"/>
    </xf>
    <xf numFmtId="165" fontId="2" fillId="7" borderId="18" xfId="6" applyNumberFormat="1" applyFont="1" applyFill="1" applyBorder="1" applyAlignment="1" applyProtection="1">
      <alignment horizontal="right" wrapText="1"/>
      <protection locked="0"/>
    </xf>
    <xf numFmtId="49" fontId="2" fillId="7" borderId="18" xfId="6" applyNumberFormat="1" applyFont="1" applyFill="1" applyBorder="1" applyAlignment="1" applyProtection="1">
      <alignment horizontal="center" wrapText="1"/>
      <protection locked="0"/>
    </xf>
    <xf numFmtId="49" fontId="2" fillId="7" borderId="34" xfId="6" applyNumberFormat="1" applyFont="1" applyFill="1" applyBorder="1" applyAlignment="1" applyProtection="1">
      <alignment horizontal="left"/>
      <protection locked="0"/>
    </xf>
    <xf numFmtId="49" fontId="13" fillId="8" borderId="16" xfId="6" applyNumberFormat="1" applyFont="1" applyFill="1" applyBorder="1" applyAlignment="1" applyProtection="1">
      <alignment horizontal="right"/>
      <protection locked="0"/>
    </xf>
    <xf numFmtId="49" fontId="13" fillId="8" borderId="15" xfId="6" applyNumberFormat="1" applyFont="1" applyFill="1" applyBorder="1" applyAlignment="1" applyProtection="1">
      <alignment horizontal="left"/>
      <protection locked="0"/>
    </xf>
    <xf numFmtId="49" fontId="13" fillId="7" borderId="24" xfId="6" applyNumberFormat="1" applyFont="1" applyFill="1" applyBorder="1" applyAlignment="1" applyProtection="1">
      <alignment horizontal="right"/>
      <protection locked="0"/>
    </xf>
    <xf numFmtId="49" fontId="13" fillId="7" borderId="26" xfId="6" applyNumberFormat="1" applyFont="1" applyFill="1" applyBorder="1" applyAlignment="1" applyProtection="1">
      <alignment horizontal="right"/>
      <protection locked="0"/>
    </xf>
    <xf numFmtId="14" fontId="13" fillId="7" borderId="26" xfId="6" applyNumberFormat="1" applyFont="1" applyFill="1" applyBorder="1" applyAlignment="1" applyProtection="1">
      <alignment horizontal="right"/>
      <protection locked="0"/>
    </xf>
    <xf numFmtId="49" fontId="13" fillId="7" borderId="26" xfId="6" applyNumberFormat="1" applyFont="1" applyFill="1" applyBorder="1" applyAlignment="1" applyProtection="1">
      <alignment horizontal="center" wrapText="1"/>
      <protection locked="0"/>
    </xf>
    <xf numFmtId="49" fontId="2" fillId="7" borderId="26" xfId="6" applyNumberFormat="1" applyFont="1" applyFill="1" applyBorder="1" applyAlignment="1" applyProtection="1">
      <alignment horizontal="right"/>
      <protection locked="0"/>
    </xf>
    <xf numFmtId="14" fontId="2" fillId="7" borderId="26" xfId="6" applyNumberFormat="1" applyFont="1" applyFill="1" applyBorder="1" applyAlignment="1" applyProtection="1">
      <alignment horizontal="right"/>
      <protection locked="0"/>
    </xf>
    <xf numFmtId="49" fontId="2" fillId="7" borderId="26" xfId="6" applyNumberFormat="1" applyFont="1" applyFill="1" applyBorder="1" applyAlignment="1" applyProtection="1">
      <alignment horizontal="right" wrapText="1"/>
      <protection locked="0"/>
    </xf>
    <xf numFmtId="165" fontId="2" fillId="7" borderId="26" xfId="6" applyNumberFormat="1" applyFont="1" applyFill="1" applyBorder="1" applyAlignment="1" applyProtection="1">
      <alignment horizontal="right" wrapText="1"/>
      <protection locked="0"/>
    </xf>
    <xf numFmtId="49" fontId="2" fillId="7" borderId="25" xfId="6" applyNumberFormat="1" applyFont="1" applyFill="1" applyBorder="1" applyAlignment="1" applyProtection="1">
      <alignment horizontal="left"/>
      <protection locked="0"/>
    </xf>
    <xf numFmtId="49" fontId="2" fillId="7" borderId="18" xfId="6" applyNumberFormat="1" applyFont="1" applyFill="1" applyBorder="1" applyAlignment="1" applyProtection="1">
      <alignment horizontal="center" vertical="center" wrapText="1"/>
      <protection locked="0"/>
    </xf>
    <xf numFmtId="49" fontId="2" fillId="7" borderId="17"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16" xfId="6" applyNumberFormat="1" applyFont="1" applyFill="1" applyBorder="1" applyAlignment="1" applyProtection="1">
      <alignment horizontal="center" vertical="center" wrapText="1"/>
      <protection locked="0"/>
    </xf>
    <xf numFmtId="49" fontId="2" fillId="8" borderId="17" xfId="6" applyNumberFormat="1" applyFont="1" applyFill="1" applyBorder="1" applyAlignment="1" applyProtection="1">
      <alignment horizontal="center" vertical="center" wrapText="1"/>
      <protection locked="0"/>
    </xf>
    <xf numFmtId="49" fontId="2" fillId="8" borderId="29" xfId="6" applyNumberFormat="1" applyFont="1" applyFill="1" applyBorder="1" applyAlignment="1" applyProtection="1">
      <alignment horizontal="center" vertical="center" wrapText="1"/>
      <protection locked="0"/>
    </xf>
    <xf numFmtId="49" fontId="2" fillId="8" borderId="18" xfId="6" applyNumberFormat="1" applyFont="1" applyFill="1" applyBorder="1" applyAlignment="1" applyProtection="1">
      <alignment horizontal="center" vertical="center" wrapText="1"/>
      <protection locked="0"/>
    </xf>
    <xf numFmtId="49" fontId="2" fillId="7" borderId="29" xfId="6" applyNumberFormat="1" applyFont="1" applyFill="1" applyBorder="1" applyAlignment="1" applyProtection="1">
      <alignment horizontal="center" vertical="center" wrapText="1"/>
      <protection locked="0"/>
    </xf>
    <xf numFmtId="49" fontId="6" fillId="6" borderId="8" xfId="5" applyNumberFormat="1" applyFont="1" applyFill="1" applyBorder="1" applyAlignment="1">
      <alignment horizontal="center" vertical="center" wrapText="1"/>
    </xf>
    <xf numFmtId="49" fontId="6" fillId="6" borderId="9" xfId="5" applyNumberFormat="1" applyFont="1" applyFill="1" applyBorder="1" applyAlignment="1">
      <alignment horizontal="center" vertical="center" wrapText="1"/>
    </xf>
    <xf numFmtId="49" fontId="5" fillId="6" borderId="5" xfId="5" applyNumberFormat="1" applyFont="1" applyFill="1" applyBorder="1" applyAlignment="1">
      <alignment horizontal="center" vertical="center" wrapText="1"/>
    </xf>
    <xf numFmtId="49" fontId="5" fillId="6" borderId="0" xfId="5" applyNumberFormat="1" applyFont="1" applyFill="1" applyAlignment="1">
      <alignment horizontal="center" vertical="center" wrapText="1"/>
    </xf>
    <xf numFmtId="49" fontId="5" fillId="6" borderId="6" xfId="5" applyNumberFormat="1" applyFont="1" applyFill="1" applyBorder="1" applyAlignment="1">
      <alignment horizontal="center" vertical="center" wrapText="1"/>
    </xf>
    <xf numFmtId="49" fontId="6" fillId="6" borderId="3" xfId="5" applyNumberFormat="1" applyFont="1" applyFill="1" applyBorder="1" applyAlignment="1">
      <alignment horizontal="center" vertical="center" wrapText="1"/>
    </xf>
    <xf numFmtId="49" fontId="6" fillId="6" borderId="4" xfId="5" applyNumberFormat="1" applyFont="1" applyFill="1" applyBorder="1" applyAlignment="1">
      <alignment horizontal="center" vertical="center" wrapText="1"/>
    </xf>
    <xf numFmtId="49" fontId="6" fillId="6" borderId="2"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6" borderId="0" xfId="5" applyNumberFormat="1" applyFont="1" applyFill="1" applyAlignment="1">
      <alignment horizontal="center" vertical="center" wrapText="1"/>
    </xf>
    <xf numFmtId="49" fontId="5" fillId="6" borderId="8" xfId="5" applyNumberFormat="1" applyFont="1" applyFill="1" applyBorder="1" applyAlignment="1">
      <alignment horizontal="center" vertical="center" wrapText="1"/>
    </xf>
    <xf numFmtId="49" fontId="5" fillId="6" borderId="10" xfId="5" applyNumberFormat="1" applyFont="1" applyFill="1" applyBorder="1" applyAlignment="1">
      <alignment horizontal="center" vertical="center" wrapText="1"/>
    </xf>
    <xf numFmtId="49" fontId="5" fillId="6" borderId="9" xfId="5" applyNumberFormat="1" applyFont="1" applyFill="1" applyBorder="1" applyAlignment="1">
      <alignment horizontal="center" vertical="center" wrapText="1"/>
    </xf>
    <xf numFmtId="49" fontId="6" fillId="6" borderId="10" xfId="5" applyNumberFormat="1" applyFont="1" applyFill="1" applyBorder="1" applyAlignment="1">
      <alignment horizontal="center" vertical="center" wrapText="1"/>
    </xf>
    <xf numFmtId="49" fontId="12" fillId="7" borderId="18" xfId="6" applyNumberFormat="1" applyFont="1" applyFill="1" applyBorder="1" applyAlignment="1" applyProtection="1">
      <alignment horizontal="center" vertical="center" wrapText="1"/>
      <protection locked="0"/>
    </xf>
    <xf numFmtId="49" fontId="12" fillId="7" borderId="17" xfId="6" applyNumberFormat="1" applyFont="1" applyFill="1" applyBorder="1" applyAlignment="1" applyProtection="1">
      <alignment horizontal="center" vertical="center" wrapText="1"/>
      <protection locked="0"/>
    </xf>
    <xf numFmtId="49" fontId="12" fillId="7" borderId="26" xfId="6" applyNumberFormat="1" applyFont="1" applyFill="1" applyBorder="1" applyAlignment="1" applyProtection="1">
      <alignment horizontal="center" vertical="center" wrapText="1"/>
      <protection locked="0"/>
    </xf>
    <xf numFmtId="49" fontId="6" fillId="6" borderId="12" xfId="5" applyNumberFormat="1" applyFont="1" applyFill="1" applyBorder="1" applyAlignment="1">
      <alignment horizontal="center" vertical="center" wrapText="1"/>
    </xf>
    <xf numFmtId="49" fontId="6" fillId="6" borderId="25" xfId="5" applyNumberFormat="1" applyFont="1" applyFill="1" applyBorder="1" applyAlignment="1">
      <alignment horizontal="center" vertical="center" wrapText="1"/>
    </xf>
    <xf numFmtId="49" fontId="5" fillId="6" borderId="11" xfId="5" applyNumberFormat="1" applyFont="1" applyFill="1" applyBorder="1" applyAlignment="1">
      <alignment horizontal="center" vertical="center" wrapText="1"/>
    </xf>
    <xf numFmtId="49" fontId="5" fillId="6" borderId="24" xfId="5" applyNumberFormat="1" applyFont="1" applyFill="1" applyBorder="1" applyAlignment="1">
      <alignment horizontal="center" vertical="center" wrapText="1"/>
    </xf>
    <xf numFmtId="49" fontId="5" fillId="6" borderId="12" xfId="5" applyNumberFormat="1" applyFont="1" applyFill="1" applyBorder="1" applyAlignment="1">
      <alignment horizontal="center" vertical="center" wrapText="1"/>
    </xf>
    <xf numFmtId="49" fontId="5" fillId="6" borderId="25"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24" xfId="5" applyNumberFormat="1" applyFont="1" applyFill="1" applyBorder="1" applyAlignment="1">
      <alignment horizontal="center" vertical="center" wrapText="1"/>
    </xf>
    <xf numFmtId="49" fontId="6" fillId="6" borderId="13" xfId="5" applyNumberFormat="1" applyFont="1" applyFill="1" applyBorder="1" applyAlignment="1">
      <alignment horizontal="center" vertical="center" wrapText="1"/>
    </xf>
    <xf numFmtId="49" fontId="6" fillId="6" borderId="27" xfId="5" applyNumberFormat="1" applyFont="1" applyFill="1" applyBorder="1" applyAlignment="1">
      <alignment horizontal="center" vertical="center" wrapText="1"/>
    </xf>
  </cellXfs>
  <cellStyles count="8">
    <cellStyle name="Comma 2" xfId="6" xr:uid="{62C6D513-EB72-45AC-81A4-06A6DE900521}"/>
    <cellStyle name="Comma 2 2" xfId="7" xr:uid="{4FF6E020-D790-48CE-80E6-F63F093D55E0}"/>
    <cellStyle name="dms_H" xfId="3" xr:uid="{46BCF673-8549-444A-A099-6C5C715D0A5F}"/>
    <cellStyle name="dms_TopHeader" xfId="1" xr:uid="{F1C16428-7D12-4582-BFBE-29E41D654FBB}"/>
    <cellStyle name="Normal" xfId="0" builtinId="0"/>
    <cellStyle name="Normal_D11 2371025  Financial information - 2012 Draft RIN - Ausgrid" xfId="2" xr:uid="{B28C636B-EE03-44AE-9963-B95BC34FF6C0}"/>
    <cellStyle name="Normal_D12 1569  Opex, DMIS, EBSS - 2012 draft RIN - Ausgrid" xfId="4" xr:uid="{6C7E99E3-DEB1-433D-B2EA-E751150578C3}"/>
    <cellStyle name="Normal_D12 16703  Overheads, Avoided Cost, ACS, Demand and Revenue - 2012 draft RIN - Ausgrid" xfId="5" xr:uid="{630E805A-A54A-4A4C-8E1E-B86A3C18A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3</xdr:row>
      <xdr:rowOff>114300</xdr:rowOff>
    </xdr:to>
    <xdr:grpSp>
      <xdr:nvGrpSpPr>
        <xdr:cNvPr id="2" name="Group 2">
          <a:extLst>
            <a:ext uri="{FF2B5EF4-FFF2-40B4-BE49-F238E27FC236}">
              <a16:creationId xmlns:a16="http://schemas.microsoft.com/office/drawing/2014/main" id="{DBA62D79-7D1C-45B8-BB50-942C9B6CE321}"/>
            </a:ext>
          </a:extLst>
        </xdr:cNvPr>
        <xdr:cNvGrpSpPr>
          <a:grpSpLocks/>
        </xdr:cNvGrpSpPr>
      </xdr:nvGrpSpPr>
      <xdr:grpSpPr bwMode="auto">
        <a:xfrm>
          <a:off x="0" y="0"/>
          <a:ext cx="749300" cy="900113"/>
          <a:chOff x="22413" y="11206"/>
          <a:chExt cx="1546410" cy="1080651"/>
        </a:xfrm>
      </xdr:grpSpPr>
      <xdr:sp macro="" textlink="">
        <xdr:nvSpPr>
          <xdr:cNvPr id="3" name="Rectangle 3">
            <a:extLst>
              <a:ext uri="{FF2B5EF4-FFF2-40B4-BE49-F238E27FC236}">
                <a16:creationId xmlns:a16="http://schemas.microsoft.com/office/drawing/2014/main" id="{CBFA9431-23E6-7EEA-5FFA-CC2FCC78AF91}"/>
              </a:ext>
            </a:extLst>
          </xdr:cNvPr>
          <xdr:cNvSpPr>
            <a:spLocks noChangeArrowheads="1"/>
          </xdr:cNvSpPr>
        </xdr:nvSpPr>
        <xdr:spPr bwMode="auto">
          <a:xfrm>
            <a:off x="33619" y="22412"/>
            <a:ext cx="1524628" cy="1069445"/>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F66DF6C5-E85B-48D3-358B-356A89A38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96941A92-2F5E-A7F3-B6CE-BDA36602DFDE}"/>
              </a:ext>
            </a:extLst>
          </xdr:cNvPr>
          <xdr:cNvSpPr>
            <a:spLocks noChangeArrowheads="1"/>
          </xdr:cNvSpPr>
        </xdr:nvSpPr>
        <xdr:spPr bwMode="auto">
          <a:xfrm>
            <a:off x="139862" y="812979"/>
            <a:ext cx="1350662" cy="23239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grpSp>
    <xdr:clientData/>
  </xdr:twoCellAnchor>
  <xdr:oneCellAnchor>
    <xdr:from>
      <xdr:col>4</xdr:col>
      <xdr:colOff>164897</xdr:colOff>
      <xdr:row>0</xdr:row>
      <xdr:rowOff>110115</xdr:rowOff>
    </xdr:from>
    <xdr:ext cx="7194000" cy="1737158"/>
    <xdr:sp macro="" textlink="">
      <xdr:nvSpPr>
        <xdr:cNvPr id="6" name="TextBox 5">
          <a:extLst>
            <a:ext uri="{FF2B5EF4-FFF2-40B4-BE49-F238E27FC236}">
              <a16:creationId xmlns:a16="http://schemas.microsoft.com/office/drawing/2014/main" id="{DB22B9A9-F089-456B-9BC7-A225A8DE9A47}"/>
            </a:ext>
          </a:extLst>
        </xdr:cNvPr>
        <xdr:cNvSpPr txBox="1"/>
      </xdr:nvSpPr>
      <xdr:spPr>
        <a:xfrm>
          <a:off x="6660947" y="110115"/>
          <a:ext cx="7194000" cy="173715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2000"/>
            <a:t>Notes:</a:t>
          </a:r>
        </a:p>
        <a:p>
          <a:pPr algn="l"/>
          <a:r>
            <a:rPr lang="en-AU" sz="2000"/>
            <a:t> - The table is designed</a:t>
          </a:r>
          <a:r>
            <a:rPr lang="en-AU" sz="2000" baseline="0"/>
            <a:t> to capture all the requirements regarding</a:t>
          </a:r>
        </a:p>
        <a:p>
          <a:pPr algn="l"/>
          <a:r>
            <a:rPr lang="en-AU" sz="2000" baseline="0"/>
            <a:t> Actual Prices Payable Information as in NGR Part 18A</a:t>
          </a:r>
        </a:p>
        <a:p>
          <a:r>
            <a:rPr lang="en-AU" sz="2000"/>
            <a:t> - Drop</a:t>
          </a:r>
          <a:r>
            <a:rPr lang="en-AU" sz="2000" baseline="0"/>
            <a:t> down lists included for service types in column D, as well as </a:t>
          </a:r>
        </a:p>
        <a:p>
          <a:r>
            <a:rPr lang="en-AU" sz="2000" baseline="0"/>
            <a:t>where there are fixed responses under the rules.</a:t>
          </a:r>
          <a:endParaRPr lang="en-AU" sz="2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FD8E-FB2A-48F3-866A-FBD116ABCCCC}">
  <sheetPr>
    <tabColor theme="9"/>
    <pageSetUpPr fitToPage="1"/>
  </sheetPr>
  <dimension ref="A1:EC363"/>
  <sheetViews>
    <sheetView tabSelected="1" topLeftCell="A11" zoomScale="80" zoomScaleNormal="80" workbookViewId="0">
      <pane xSplit="4" ySplit="3" topLeftCell="E288" activePane="bottomRight" state="frozen"/>
      <selection activeCell="A11" sqref="A11"/>
      <selection pane="topRight" activeCell="E11" sqref="E11"/>
      <selection pane="bottomLeft" activeCell="A14" sqref="A14"/>
      <selection pane="bottomRight" activeCell="D338" sqref="D338"/>
    </sheetView>
  </sheetViews>
  <sheetFormatPr defaultRowHeight="12.5" x14ac:dyDescent="0.25"/>
  <cols>
    <col min="1" max="1" width="11.81640625" style="2" customWidth="1"/>
    <col min="2" max="3" width="23.1796875" style="2" customWidth="1"/>
    <col min="4" max="4" width="62.26953125" style="2" bestFit="1" customWidth="1"/>
    <col min="5" max="5" width="27.453125" style="2" customWidth="1"/>
    <col min="6" max="6" width="27.81640625" style="2" customWidth="1"/>
    <col min="7" max="8" width="22" style="2" customWidth="1"/>
    <col min="9" max="9" width="23.54296875" style="2" customWidth="1"/>
    <col min="10" max="10" width="25.26953125" style="2" customWidth="1"/>
    <col min="11" max="11" width="15.81640625" style="2" customWidth="1"/>
    <col min="12" max="12" width="24.81640625" style="2" customWidth="1"/>
    <col min="13" max="13" width="20.54296875" style="2" customWidth="1"/>
    <col min="14" max="14" width="15.1796875" style="2" customWidth="1"/>
    <col min="15" max="15" width="22.54296875" style="2" customWidth="1"/>
    <col min="16" max="16" width="19.54296875" style="2" customWidth="1"/>
    <col min="17" max="17" width="69.7265625" style="2" bestFit="1" customWidth="1"/>
    <col min="18" max="18" width="147.81640625" style="2" bestFit="1" customWidth="1"/>
    <col min="19" max="19" width="51.7265625" style="2" customWidth="1"/>
    <col min="20" max="20" width="39.1796875" style="2" customWidth="1"/>
    <col min="21" max="22" width="25.81640625" style="2" customWidth="1"/>
    <col min="23" max="23" width="251" style="21" bestFit="1" customWidth="1"/>
    <col min="24" max="24" width="15.81640625" style="2" customWidth="1"/>
    <col min="25" max="34" width="8.7265625" style="2"/>
    <col min="35" max="45" width="9.1796875" style="2" bestFit="1" customWidth="1"/>
    <col min="46" max="46" width="11.1796875" style="2" customWidth="1"/>
    <col min="47" max="58" width="9.1796875" style="2" bestFit="1" customWidth="1"/>
    <col min="59" max="59" width="10.453125" style="2" bestFit="1" customWidth="1"/>
    <col min="60" max="70" width="9.1796875" style="2" bestFit="1" customWidth="1"/>
    <col min="71" max="71" width="46.81640625" style="2" customWidth="1"/>
    <col min="72" max="72" width="36" style="2" customWidth="1"/>
    <col min="73" max="246" width="8.7265625" style="2"/>
    <col min="247" max="247" width="11.81640625" style="2" customWidth="1"/>
    <col min="248" max="249" width="23.1796875" style="2" customWidth="1"/>
    <col min="250" max="250" width="34.81640625" style="2" customWidth="1"/>
    <col min="251" max="251" width="27.453125" style="2" customWidth="1"/>
    <col min="252" max="252" width="27.81640625" style="2" customWidth="1"/>
    <col min="253" max="255" width="22" style="2" customWidth="1"/>
    <col min="256" max="256" width="33.1796875" style="2" customWidth="1"/>
    <col min="257" max="257" width="15.81640625" style="2" customWidth="1"/>
    <col min="258" max="258" width="24.81640625" style="2" customWidth="1"/>
    <col min="259" max="259" width="15.81640625" style="2" customWidth="1"/>
    <col min="260" max="260" width="15.1796875" style="2" customWidth="1"/>
    <col min="261" max="261" width="12.1796875" style="2" customWidth="1"/>
    <col min="262" max="262" width="14.54296875" style="2" customWidth="1"/>
    <col min="263" max="263" width="13.81640625" style="2" customWidth="1"/>
    <col min="264" max="265" width="15.453125" style="2" customWidth="1"/>
    <col min="266" max="266" width="14.1796875" style="2" customWidth="1"/>
    <col min="267" max="267" width="15.1796875" style="2" customWidth="1"/>
    <col min="268" max="268" width="14.81640625" style="2" customWidth="1"/>
    <col min="269" max="269" width="15.54296875" style="2" customWidth="1"/>
    <col min="270" max="280" width="15.81640625" style="2" customWidth="1"/>
    <col min="281" max="301" width="8.7265625" style="2"/>
    <col min="302" max="302" width="11.1796875" style="2" customWidth="1"/>
    <col min="303" max="314" width="8.7265625" style="2"/>
    <col min="315" max="315" width="10.453125" style="2" bestFit="1" customWidth="1"/>
    <col min="316" max="326" width="8.7265625" style="2"/>
    <col min="327" max="327" width="46.81640625" style="2" customWidth="1"/>
    <col min="328" max="328" width="36" style="2" customWidth="1"/>
    <col min="329" max="502" width="8.7265625" style="2"/>
    <col min="503" max="503" width="11.81640625" style="2" customWidth="1"/>
    <col min="504" max="505" width="23.1796875" style="2" customWidth="1"/>
    <col min="506" max="506" width="34.81640625" style="2" customWidth="1"/>
    <col min="507" max="507" width="27.453125" style="2" customWidth="1"/>
    <col min="508" max="508" width="27.81640625" style="2" customWidth="1"/>
    <col min="509" max="511" width="22" style="2" customWidth="1"/>
    <col min="512" max="512" width="33.1796875" style="2" customWidth="1"/>
    <col min="513" max="513" width="15.81640625" style="2" customWidth="1"/>
    <col min="514" max="514" width="24.81640625" style="2" customWidth="1"/>
    <col min="515" max="515" width="15.81640625" style="2" customWidth="1"/>
    <col min="516" max="516" width="15.1796875" style="2" customWidth="1"/>
    <col min="517" max="517" width="12.1796875" style="2" customWidth="1"/>
    <col min="518" max="518" width="14.54296875" style="2" customWidth="1"/>
    <col min="519" max="519" width="13.81640625" style="2" customWidth="1"/>
    <col min="520" max="521" width="15.453125" style="2" customWidth="1"/>
    <col min="522" max="522" width="14.1796875" style="2" customWidth="1"/>
    <col min="523" max="523" width="15.1796875" style="2" customWidth="1"/>
    <col min="524" max="524" width="14.81640625" style="2" customWidth="1"/>
    <col min="525" max="525" width="15.54296875" style="2" customWidth="1"/>
    <col min="526" max="536" width="15.81640625" style="2" customWidth="1"/>
    <col min="537" max="557" width="8.7265625" style="2"/>
    <col min="558" max="558" width="11.1796875" style="2" customWidth="1"/>
    <col min="559" max="570" width="8.7265625" style="2"/>
    <col min="571" max="571" width="10.453125" style="2" bestFit="1" customWidth="1"/>
    <col min="572" max="582" width="8.7265625" style="2"/>
    <col min="583" max="583" width="46.81640625" style="2" customWidth="1"/>
    <col min="584" max="584" width="36" style="2" customWidth="1"/>
    <col min="585" max="758" width="8.7265625" style="2"/>
    <col min="759" max="759" width="11.81640625" style="2" customWidth="1"/>
    <col min="760" max="761" width="23.1796875" style="2" customWidth="1"/>
    <col min="762" max="762" width="34.81640625" style="2" customWidth="1"/>
    <col min="763" max="763" width="27.453125" style="2" customWidth="1"/>
    <col min="764" max="764" width="27.81640625" style="2" customWidth="1"/>
    <col min="765" max="767" width="22" style="2" customWidth="1"/>
    <col min="768" max="768" width="33.1796875" style="2" customWidth="1"/>
    <col min="769" max="769" width="15.81640625" style="2" customWidth="1"/>
    <col min="770" max="770" width="24.81640625" style="2" customWidth="1"/>
    <col min="771" max="771" width="15.81640625" style="2" customWidth="1"/>
    <col min="772" max="772" width="15.1796875" style="2" customWidth="1"/>
    <col min="773" max="773" width="12.1796875" style="2" customWidth="1"/>
    <col min="774" max="774" width="14.54296875" style="2" customWidth="1"/>
    <col min="775" max="775" width="13.81640625" style="2" customWidth="1"/>
    <col min="776" max="777" width="15.453125" style="2" customWidth="1"/>
    <col min="778" max="778" width="14.1796875" style="2" customWidth="1"/>
    <col min="779" max="779" width="15.1796875" style="2" customWidth="1"/>
    <col min="780" max="780" width="14.81640625" style="2" customWidth="1"/>
    <col min="781" max="781" width="15.54296875" style="2" customWidth="1"/>
    <col min="782" max="792" width="15.81640625" style="2" customWidth="1"/>
    <col min="793" max="813" width="8.7265625" style="2"/>
    <col min="814" max="814" width="11.1796875" style="2" customWidth="1"/>
    <col min="815" max="826" width="8.7265625" style="2"/>
    <col min="827" max="827" width="10.453125" style="2" bestFit="1" customWidth="1"/>
    <col min="828" max="838" width="8.7265625" style="2"/>
    <col min="839" max="839" width="46.81640625" style="2" customWidth="1"/>
    <col min="840" max="840" width="36" style="2" customWidth="1"/>
    <col min="841" max="1014" width="8.7265625" style="2"/>
    <col min="1015" max="1015" width="11.81640625" style="2" customWidth="1"/>
    <col min="1016" max="1017" width="23.1796875" style="2" customWidth="1"/>
    <col min="1018" max="1018" width="34.81640625" style="2" customWidth="1"/>
    <col min="1019" max="1019" width="27.453125" style="2" customWidth="1"/>
    <col min="1020" max="1020" width="27.81640625" style="2" customWidth="1"/>
    <col min="1021" max="1023" width="22" style="2" customWidth="1"/>
    <col min="1024" max="1024" width="33.1796875" style="2" customWidth="1"/>
    <col min="1025" max="1025" width="15.81640625" style="2" customWidth="1"/>
    <col min="1026" max="1026" width="24.81640625" style="2" customWidth="1"/>
    <col min="1027" max="1027" width="15.81640625" style="2" customWidth="1"/>
    <col min="1028" max="1028" width="15.1796875" style="2" customWidth="1"/>
    <col min="1029" max="1029" width="12.1796875" style="2" customWidth="1"/>
    <col min="1030" max="1030" width="14.54296875" style="2" customWidth="1"/>
    <col min="1031" max="1031" width="13.81640625" style="2" customWidth="1"/>
    <col min="1032" max="1033" width="15.453125" style="2" customWidth="1"/>
    <col min="1034" max="1034" width="14.1796875" style="2" customWidth="1"/>
    <col min="1035" max="1035" width="15.1796875" style="2" customWidth="1"/>
    <col min="1036" max="1036" width="14.81640625" style="2" customWidth="1"/>
    <col min="1037" max="1037" width="15.54296875" style="2" customWidth="1"/>
    <col min="1038" max="1048" width="15.81640625" style="2" customWidth="1"/>
    <col min="1049" max="1069" width="8.7265625" style="2"/>
    <col min="1070" max="1070" width="11.1796875" style="2" customWidth="1"/>
    <col min="1071" max="1082" width="8.7265625" style="2"/>
    <col min="1083" max="1083" width="10.453125" style="2" bestFit="1" customWidth="1"/>
    <col min="1084" max="1094" width="8.7265625" style="2"/>
    <col min="1095" max="1095" width="46.81640625" style="2" customWidth="1"/>
    <col min="1096" max="1096" width="36" style="2" customWidth="1"/>
    <col min="1097" max="1270" width="8.7265625" style="2"/>
    <col min="1271" max="1271" width="11.81640625" style="2" customWidth="1"/>
    <col min="1272" max="1273" width="23.1796875" style="2" customWidth="1"/>
    <col min="1274" max="1274" width="34.81640625" style="2" customWidth="1"/>
    <col min="1275" max="1275" width="27.453125" style="2" customWidth="1"/>
    <col min="1276" max="1276" width="27.81640625" style="2" customWidth="1"/>
    <col min="1277" max="1279" width="22" style="2" customWidth="1"/>
    <col min="1280" max="1280" width="33.1796875" style="2" customWidth="1"/>
    <col min="1281" max="1281" width="15.81640625" style="2" customWidth="1"/>
    <col min="1282" max="1282" width="24.81640625" style="2" customWidth="1"/>
    <col min="1283" max="1283" width="15.81640625" style="2" customWidth="1"/>
    <col min="1284" max="1284" width="15.1796875" style="2" customWidth="1"/>
    <col min="1285" max="1285" width="12.1796875" style="2" customWidth="1"/>
    <col min="1286" max="1286" width="14.54296875" style="2" customWidth="1"/>
    <col min="1287" max="1287" width="13.81640625" style="2" customWidth="1"/>
    <col min="1288" max="1289" width="15.453125" style="2" customWidth="1"/>
    <col min="1290" max="1290" width="14.1796875" style="2" customWidth="1"/>
    <col min="1291" max="1291" width="15.1796875" style="2" customWidth="1"/>
    <col min="1292" max="1292" width="14.81640625" style="2" customWidth="1"/>
    <col min="1293" max="1293" width="15.54296875" style="2" customWidth="1"/>
    <col min="1294" max="1304" width="15.81640625" style="2" customWidth="1"/>
    <col min="1305" max="1325" width="8.7265625" style="2"/>
    <col min="1326" max="1326" width="11.1796875" style="2" customWidth="1"/>
    <col min="1327" max="1338" width="8.7265625" style="2"/>
    <col min="1339" max="1339" width="10.453125" style="2" bestFit="1" customWidth="1"/>
    <col min="1340" max="1350" width="8.7265625" style="2"/>
    <col min="1351" max="1351" width="46.81640625" style="2" customWidth="1"/>
    <col min="1352" max="1352" width="36" style="2" customWidth="1"/>
    <col min="1353" max="1526" width="8.7265625" style="2"/>
    <col min="1527" max="1527" width="11.81640625" style="2" customWidth="1"/>
    <col min="1528" max="1529" width="23.1796875" style="2" customWidth="1"/>
    <col min="1530" max="1530" width="34.81640625" style="2" customWidth="1"/>
    <col min="1531" max="1531" width="27.453125" style="2" customWidth="1"/>
    <col min="1532" max="1532" width="27.81640625" style="2" customWidth="1"/>
    <col min="1533" max="1535" width="22" style="2" customWidth="1"/>
    <col min="1536" max="1536" width="33.1796875" style="2" customWidth="1"/>
    <col min="1537" max="1537" width="15.81640625" style="2" customWidth="1"/>
    <col min="1538" max="1538" width="24.81640625" style="2" customWidth="1"/>
    <col min="1539" max="1539" width="15.81640625" style="2" customWidth="1"/>
    <col min="1540" max="1540" width="15.1796875" style="2" customWidth="1"/>
    <col min="1541" max="1541" width="12.1796875" style="2" customWidth="1"/>
    <col min="1542" max="1542" width="14.54296875" style="2" customWidth="1"/>
    <col min="1543" max="1543" width="13.81640625" style="2" customWidth="1"/>
    <col min="1544" max="1545" width="15.453125" style="2" customWidth="1"/>
    <col min="1546" max="1546" width="14.1796875" style="2" customWidth="1"/>
    <col min="1547" max="1547" width="15.1796875" style="2" customWidth="1"/>
    <col min="1548" max="1548" width="14.81640625" style="2" customWidth="1"/>
    <col min="1549" max="1549" width="15.54296875" style="2" customWidth="1"/>
    <col min="1550" max="1560" width="15.81640625" style="2" customWidth="1"/>
    <col min="1561" max="1581" width="8.7265625" style="2"/>
    <col min="1582" max="1582" width="11.1796875" style="2" customWidth="1"/>
    <col min="1583" max="1594" width="8.7265625" style="2"/>
    <col min="1595" max="1595" width="10.453125" style="2" bestFit="1" customWidth="1"/>
    <col min="1596" max="1606" width="8.7265625" style="2"/>
    <col min="1607" max="1607" width="46.81640625" style="2" customWidth="1"/>
    <col min="1608" max="1608" width="36" style="2" customWidth="1"/>
    <col min="1609" max="1782" width="8.7265625" style="2"/>
    <col min="1783" max="1783" width="11.81640625" style="2" customWidth="1"/>
    <col min="1784" max="1785" width="23.1796875" style="2" customWidth="1"/>
    <col min="1786" max="1786" width="34.81640625" style="2" customWidth="1"/>
    <col min="1787" max="1787" width="27.453125" style="2" customWidth="1"/>
    <col min="1788" max="1788" width="27.81640625" style="2" customWidth="1"/>
    <col min="1789" max="1791" width="22" style="2" customWidth="1"/>
    <col min="1792" max="1792" width="33.1796875" style="2" customWidth="1"/>
    <col min="1793" max="1793" width="15.81640625" style="2" customWidth="1"/>
    <col min="1794" max="1794" width="24.81640625" style="2" customWidth="1"/>
    <col min="1795" max="1795" width="15.81640625" style="2" customWidth="1"/>
    <col min="1796" max="1796" width="15.1796875" style="2" customWidth="1"/>
    <col min="1797" max="1797" width="12.1796875" style="2" customWidth="1"/>
    <col min="1798" max="1798" width="14.54296875" style="2" customWidth="1"/>
    <col min="1799" max="1799" width="13.81640625" style="2" customWidth="1"/>
    <col min="1800" max="1801" width="15.453125" style="2" customWidth="1"/>
    <col min="1802" max="1802" width="14.1796875" style="2" customWidth="1"/>
    <col min="1803" max="1803" width="15.1796875" style="2" customWidth="1"/>
    <col min="1804" max="1804" width="14.81640625" style="2" customWidth="1"/>
    <col min="1805" max="1805" width="15.54296875" style="2" customWidth="1"/>
    <col min="1806" max="1816" width="15.81640625" style="2" customWidth="1"/>
    <col min="1817" max="1837" width="8.7265625" style="2"/>
    <col min="1838" max="1838" width="11.1796875" style="2" customWidth="1"/>
    <col min="1839" max="1850" width="8.7265625" style="2"/>
    <col min="1851" max="1851" width="10.453125" style="2" bestFit="1" customWidth="1"/>
    <col min="1852" max="1862" width="8.7265625" style="2"/>
    <col min="1863" max="1863" width="46.81640625" style="2" customWidth="1"/>
    <col min="1864" max="1864" width="36" style="2" customWidth="1"/>
    <col min="1865" max="2038" width="8.7265625" style="2"/>
    <col min="2039" max="2039" width="11.81640625" style="2" customWidth="1"/>
    <col min="2040" max="2041" width="23.1796875" style="2" customWidth="1"/>
    <col min="2042" max="2042" width="34.81640625" style="2" customWidth="1"/>
    <col min="2043" max="2043" width="27.453125" style="2" customWidth="1"/>
    <col min="2044" max="2044" width="27.81640625" style="2" customWidth="1"/>
    <col min="2045" max="2047" width="22" style="2" customWidth="1"/>
    <col min="2048" max="2048" width="33.1796875" style="2" customWidth="1"/>
    <col min="2049" max="2049" width="15.81640625" style="2" customWidth="1"/>
    <col min="2050" max="2050" width="24.81640625" style="2" customWidth="1"/>
    <col min="2051" max="2051" width="15.81640625" style="2" customWidth="1"/>
    <col min="2052" max="2052" width="15.1796875" style="2" customWidth="1"/>
    <col min="2053" max="2053" width="12.1796875" style="2" customWidth="1"/>
    <col min="2054" max="2054" width="14.54296875" style="2" customWidth="1"/>
    <col min="2055" max="2055" width="13.81640625" style="2" customWidth="1"/>
    <col min="2056" max="2057" width="15.453125" style="2" customWidth="1"/>
    <col min="2058" max="2058" width="14.1796875" style="2" customWidth="1"/>
    <col min="2059" max="2059" width="15.1796875" style="2" customWidth="1"/>
    <col min="2060" max="2060" width="14.81640625" style="2" customWidth="1"/>
    <col min="2061" max="2061" width="15.54296875" style="2" customWidth="1"/>
    <col min="2062" max="2072" width="15.81640625" style="2" customWidth="1"/>
    <col min="2073" max="2093" width="8.7265625" style="2"/>
    <col min="2094" max="2094" width="11.1796875" style="2" customWidth="1"/>
    <col min="2095" max="2106" width="8.7265625" style="2"/>
    <col min="2107" max="2107" width="10.453125" style="2" bestFit="1" customWidth="1"/>
    <col min="2108" max="2118" width="8.7265625" style="2"/>
    <col min="2119" max="2119" width="46.81640625" style="2" customWidth="1"/>
    <col min="2120" max="2120" width="36" style="2" customWidth="1"/>
    <col min="2121" max="2294" width="8.7265625" style="2"/>
    <col min="2295" max="2295" width="11.81640625" style="2" customWidth="1"/>
    <col min="2296" max="2297" width="23.1796875" style="2" customWidth="1"/>
    <col min="2298" max="2298" width="34.81640625" style="2" customWidth="1"/>
    <col min="2299" max="2299" width="27.453125" style="2" customWidth="1"/>
    <col min="2300" max="2300" width="27.81640625" style="2" customWidth="1"/>
    <col min="2301" max="2303" width="22" style="2" customWidth="1"/>
    <col min="2304" max="2304" width="33.1796875" style="2" customWidth="1"/>
    <col min="2305" max="2305" width="15.81640625" style="2" customWidth="1"/>
    <col min="2306" max="2306" width="24.81640625" style="2" customWidth="1"/>
    <col min="2307" max="2307" width="15.81640625" style="2" customWidth="1"/>
    <col min="2308" max="2308" width="15.1796875" style="2" customWidth="1"/>
    <col min="2309" max="2309" width="12.1796875" style="2" customWidth="1"/>
    <col min="2310" max="2310" width="14.54296875" style="2" customWidth="1"/>
    <col min="2311" max="2311" width="13.81640625" style="2" customWidth="1"/>
    <col min="2312" max="2313" width="15.453125" style="2" customWidth="1"/>
    <col min="2314" max="2314" width="14.1796875" style="2" customWidth="1"/>
    <col min="2315" max="2315" width="15.1796875" style="2" customWidth="1"/>
    <col min="2316" max="2316" width="14.81640625" style="2" customWidth="1"/>
    <col min="2317" max="2317" width="15.54296875" style="2" customWidth="1"/>
    <col min="2318" max="2328" width="15.81640625" style="2" customWidth="1"/>
    <col min="2329" max="2349" width="8.7265625" style="2"/>
    <col min="2350" max="2350" width="11.1796875" style="2" customWidth="1"/>
    <col min="2351" max="2362" width="8.7265625" style="2"/>
    <col min="2363" max="2363" width="10.453125" style="2" bestFit="1" customWidth="1"/>
    <col min="2364" max="2374" width="8.7265625" style="2"/>
    <col min="2375" max="2375" width="46.81640625" style="2" customWidth="1"/>
    <col min="2376" max="2376" width="36" style="2" customWidth="1"/>
    <col min="2377" max="2550" width="8.7265625" style="2"/>
    <col min="2551" max="2551" width="11.81640625" style="2" customWidth="1"/>
    <col min="2552" max="2553" width="23.1796875" style="2" customWidth="1"/>
    <col min="2554" max="2554" width="34.81640625" style="2" customWidth="1"/>
    <col min="2555" max="2555" width="27.453125" style="2" customWidth="1"/>
    <col min="2556" max="2556" width="27.81640625" style="2" customWidth="1"/>
    <col min="2557" max="2559" width="22" style="2" customWidth="1"/>
    <col min="2560" max="2560" width="33.1796875" style="2" customWidth="1"/>
    <col min="2561" max="2561" width="15.81640625" style="2" customWidth="1"/>
    <col min="2562" max="2562" width="24.81640625" style="2" customWidth="1"/>
    <col min="2563" max="2563" width="15.81640625" style="2" customWidth="1"/>
    <col min="2564" max="2564" width="15.1796875" style="2" customWidth="1"/>
    <col min="2565" max="2565" width="12.1796875" style="2" customWidth="1"/>
    <col min="2566" max="2566" width="14.54296875" style="2" customWidth="1"/>
    <col min="2567" max="2567" width="13.81640625" style="2" customWidth="1"/>
    <col min="2568" max="2569" width="15.453125" style="2" customWidth="1"/>
    <col min="2570" max="2570" width="14.1796875" style="2" customWidth="1"/>
    <col min="2571" max="2571" width="15.1796875" style="2" customWidth="1"/>
    <col min="2572" max="2572" width="14.81640625" style="2" customWidth="1"/>
    <col min="2573" max="2573" width="15.54296875" style="2" customWidth="1"/>
    <col min="2574" max="2584" width="15.81640625" style="2" customWidth="1"/>
    <col min="2585" max="2605" width="8.7265625" style="2"/>
    <col min="2606" max="2606" width="11.1796875" style="2" customWidth="1"/>
    <col min="2607" max="2618" width="8.7265625" style="2"/>
    <col min="2619" max="2619" width="10.453125" style="2" bestFit="1" customWidth="1"/>
    <col min="2620" max="2630" width="8.7265625" style="2"/>
    <col min="2631" max="2631" width="46.81640625" style="2" customWidth="1"/>
    <col min="2632" max="2632" width="36" style="2" customWidth="1"/>
    <col min="2633" max="2806" width="8.7265625" style="2"/>
    <col min="2807" max="2807" width="11.81640625" style="2" customWidth="1"/>
    <col min="2808" max="2809" width="23.1796875" style="2" customWidth="1"/>
    <col min="2810" max="2810" width="34.81640625" style="2" customWidth="1"/>
    <col min="2811" max="2811" width="27.453125" style="2" customWidth="1"/>
    <col min="2812" max="2812" width="27.81640625" style="2" customWidth="1"/>
    <col min="2813" max="2815" width="22" style="2" customWidth="1"/>
    <col min="2816" max="2816" width="33.1796875" style="2" customWidth="1"/>
    <col min="2817" max="2817" width="15.81640625" style="2" customWidth="1"/>
    <col min="2818" max="2818" width="24.81640625" style="2" customWidth="1"/>
    <col min="2819" max="2819" width="15.81640625" style="2" customWidth="1"/>
    <col min="2820" max="2820" width="15.1796875" style="2" customWidth="1"/>
    <col min="2821" max="2821" width="12.1796875" style="2" customWidth="1"/>
    <col min="2822" max="2822" width="14.54296875" style="2" customWidth="1"/>
    <col min="2823" max="2823" width="13.81640625" style="2" customWidth="1"/>
    <col min="2824" max="2825" width="15.453125" style="2" customWidth="1"/>
    <col min="2826" max="2826" width="14.1796875" style="2" customWidth="1"/>
    <col min="2827" max="2827" width="15.1796875" style="2" customWidth="1"/>
    <col min="2828" max="2828" width="14.81640625" style="2" customWidth="1"/>
    <col min="2829" max="2829" width="15.54296875" style="2" customWidth="1"/>
    <col min="2830" max="2840" width="15.81640625" style="2" customWidth="1"/>
    <col min="2841" max="2861" width="8.7265625" style="2"/>
    <col min="2862" max="2862" width="11.1796875" style="2" customWidth="1"/>
    <col min="2863" max="2874" width="8.7265625" style="2"/>
    <col min="2875" max="2875" width="10.453125" style="2" bestFit="1" customWidth="1"/>
    <col min="2876" max="2886" width="8.7265625" style="2"/>
    <col min="2887" max="2887" width="46.81640625" style="2" customWidth="1"/>
    <col min="2888" max="2888" width="36" style="2" customWidth="1"/>
    <col min="2889" max="3062" width="8.7265625" style="2"/>
    <col min="3063" max="3063" width="11.81640625" style="2" customWidth="1"/>
    <col min="3064" max="3065" width="23.1796875" style="2" customWidth="1"/>
    <col min="3066" max="3066" width="34.81640625" style="2" customWidth="1"/>
    <col min="3067" max="3067" width="27.453125" style="2" customWidth="1"/>
    <col min="3068" max="3068" width="27.81640625" style="2" customWidth="1"/>
    <col min="3069" max="3071" width="22" style="2" customWidth="1"/>
    <col min="3072" max="3072" width="33.1796875" style="2" customWidth="1"/>
    <col min="3073" max="3073" width="15.81640625" style="2" customWidth="1"/>
    <col min="3074" max="3074" width="24.81640625" style="2" customWidth="1"/>
    <col min="3075" max="3075" width="15.81640625" style="2" customWidth="1"/>
    <col min="3076" max="3076" width="15.1796875" style="2" customWidth="1"/>
    <col min="3077" max="3077" width="12.1796875" style="2" customWidth="1"/>
    <col min="3078" max="3078" width="14.54296875" style="2" customWidth="1"/>
    <col min="3079" max="3079" width="13.81640625" style="2" customWidth="1"/>
    <col min="3080" max="3081" width="15.453125" style="2" customWidth="1"/>
    <col min="3082" max="3082" width="14.1796875" style="2" customWidth="1"/>
    <col min="3083" max="3083" width="15.1796875" style="2" customWidth="1"/>
    <col min="3084" max="3084" width="14.81640625" style="2" customWidth="1"/>
    <col min="3085" max="3085" width="15.54296875" style="2" customWidth="1"/>
    <col min="3086" max="3096" width="15.81640625" style="2" customWidth="1"/>
    <col min="3097" max="3117" width="8.7265625" style="2"/>
    <col min="3118" max="3118" width="11.1796875" style="2" customWidth="1"/>
    <col min="3119" max="3130" width="8.7265625" style="2"/>
    <col min="3131" max="3131" width="10.453125" style="2" bestFit="1" customWidth="1"/>
    <col min="3132" max="3142" width="8.7265625" style="2"/>
    <col min="3143" max="3143" width="46.81640625" style="2" customWidth="1"/>
    <col min="3144" max="3144" width="36" style="2" customWidth="1"/>
    <col min="3145" max="3318" width="8.7265625" style="2"/>
    <col min="3319" max="3319" width="11.81640625" style="2" customWidth="1"/>
    <col min="3320" max="3321" width="23.1796875" style="2" customWidth="1"/>
    <col min="3322" max="3322" width="34.81640625" style="2" customWidth="1"/>
    <col min="3323" max="3323" width="27.453125" style="2" customWidth="1"/>
    <col min="3324" max="3324" width="27.81640625" style="2" customWidth="1"/>
    <col min="3325" max="3327" width="22" style="2" customWidth="1"/>
    <col min="3328" max="3328" width="33.1796875" style="2" customWidth="1"/>
    <col min="3329" max="3329" width="15.81640625" style="2" customWidth="1"/>
    <col min="3330" max="3330" width="24.81640625" style="2" customWidth="1"/>
    <col min="3331" max="3331" width="15.81640625" style="2" customWidth="1"/>
    <col min="3332" max="3332" width="15.1796875" style="2" customWidth="1"/>
    <col min="3333" max="3333" width="12.1796875" style="2" customWidth="1"/>
    <col min="3334" max="3334" width="14.54296875" style="2" customWidth="1"/>
    <col min="3335" max="3335" width="13.81640625" style="2" customWidth="1"/>
    <col min="3336" max="3337" width="15.453125" style="2" customWidth="1"/>
    <col min="3338" max="3338" width="14.1796875" style="2" customWidth="1"/>
    <col min="3339" max="3339" width="15.1796875" style="2" customWidth="1"/>
    <col min="3340" max="3340" width="14.81640625" style="2" customWidth="1"/>
    <col min="3341" max="3341" width="15.54296875" style="2" customWidth="1"/>
    <col min="3342" max="3352" width="15.81640625" style="2" customWidth="1"/>
    <col min="3353" max="3373" width="8.7265625" style="2"/>
    <col min="3374" max="3374" width="11.1796875" style="2" customWidth="1"/>
    <col min="3375" max="3386" width="8.7265625" style="2"/>
    <col min="3387" max="3387" width="10.453125" style="2" bestFit="1" customWidth="1"/>
    <col min="3388" max="3398" width="8.7265625" style="2"/>
    <col min="3399" max="3399" width="46.81640625" style="2" customWidth="1"/>
    <col min="3400" max="3400" width="36" style="2" customWidth="1"/>
    <col min="3401" max="3574" width="8.7265625" style="2"/>
    <col min="3575" max="3575" width="11.81640625" style="2" customWidth="1"/>
    <col min="3576" max="3577" width="23.1796875" style="2" customWidth="1"/>
    <col min="3578" max="3578" width="34.81640625" style="2" customWidth="1"/>
    <col min="3579" max="3579" width="27.453125" style="2" customWidth="1"/>
    <col min="3580" max="3580" width="27.81640625" style="2" customWidth="1"/>
    <col min="3581" max="3583" width="22" style="2" customWidth="1"/>
    <col min="3584" max="3584" width="33.1796875" style="2" customWidth="1"/>
    <col min="3585" max="3585" width="15.81640625" style="2" customWidth="1"/>
    <col min="3586" max="3586" width="24.81640625" style="2" customWidth="1"/>
    <col min="3587" max="3587" width="15.81640625" style="2" customWidth="1"/>
    <col min="3588" max="3588" width="15.1796875" style="2" customWidth="1"/>
    <col min="3589" max="3589" width="12.1796875" style="2" customWidth="1"/>
    <col min="3590" max="3590" width="14.54296875" style="2" customWidth="1"/>
    <col min="3591" max="3591" width="13.81640625" style="2" customWidth="1"/>
    <col min="3592" max="3593" width="15.453125" style="2" customWidth="1"/>
    <col min="3594" max="3594" width="14.1796875" style="2" customWidth="1"/>
    <col min="3595" max="3595" width="15.1796875" style="2" customWidth="1"/>
    <col min="3596" max="3596" width="14.81640625" style="2" customWidth="1"/>
    <col min="3597" max="3597" width="15.54296875" style="2" customWidth="1"/>
    <col min="3598" max="3608" width="15.81640625" style="2" customWidth="1"/>
    <col min="3609" max="3629" width="8.7265625" style="2"/>
    <col min="3630" max="3630" width="11.1796875" style="2" customWidth="1"/>
    <col min="3631" max="3642" width="8.7265625" style="2"/>
    <col min="3643" max="3643" width="10.453125" style="2" bestFit="1" customWidth="1"/>
    <col min="3644" max="3654" width="8.7265625" style="2"/>
    <col min="3655" max="3655" width="46.81640625" style="2" customWidth="1"/>
    <col min="3656" max="3656" width="36" style="2" customWidth="1"/>
    <col min="3657" max="3830" width="8.7265625" style="2"/>
    <col min="3831" max="3831" width="11.81640625" style="2" customWidth="1"/>
    <col min="3832" max="3833" width="23.1796875" style="2" customWidth="1"/>
    <col min="3834" max="3834" width="34.81640625" style="2" customWidth="1"/>
    <col min="3835" max="3835" width="27.453125" style="2" customWidth="1"/>
    <col min="3836" max="3836" width="27.81640625" style="2" customWidth="1"/>
    <col min="3837" max="3839" width="22" style="2" customWidth="1"/>
    <col min="3840" max="3840" width="33.1796875" style="2" customWidth="1"/>
    <col min="3841" max="3841" width="15.81640625" style="2" customWidth="1"/>
    <col min="3842" max="3842" width="24.81640625" style="2" customWidth="1"/>
    <col min="3843" max="3843" width="15.81640625" style="2" customWidth="1"/>
    <col min="3844" max="3844" width="15.1796875" style="2" customWidth="1"/>
    <col min="3845" max="3845" width="12.1796875" style="2" customWidth="1"/>
    <col min="3846" max="3846" width="14.54296875" style="2" customWidth="1"/>
    <col min="3847" max="3847" width="13.81640625" style="2" customWidth="1"/>
    <col min="3848" max="3849" width="15.453125" style="2" customWidth="1"/>
    <col min="3850" max="3850" width="14.1796875" style="2" customWidth="1"/>
    <col min="3851" max="3851" width="15.1796875" style="2" customWidth="1"/>
    <col min="3852" max="3852" width="14.81640625" style="2" customWidth="1"/>
    <col min="3853" max="3853" width="15.54296875" style="2" customWidth="1"/>
    <col min="3854" max="3864" width="15.81640625" style="2" customWidth="1"/>
    <col min="3865" max="3885" width="8.7265625" style="2"/>
    <col min="3886" max="3886" width="11.1796875" style="2" customWidth="1"/>
    <col min="3887" max="3898" width="8.7265625" style="2"/>
    <col min="3899" max="3899" width="10.453125" style="2" bestFit="1" customWidth="1"/>
    <col min="3900" max="3910" width="8.7265625" style="2"/>
    <col min="3911" max="3911" width="46.81640625" style="2" customWidth="1"/>
    <col min="3912" max="3912" width="36" style="2" customWidth="1"/>
    <col min="3913" max="4086" width="8.7265625" style="2"/>
    <col min="4087" max="4087" width="11.81640625" style="2" customWidth="1"/>
    <col min="4088" max="4089" width="23.1796875" style="2" customWidth="1"/>
    <col min="4090" max="4090" width="34.81640625" style="2" customWidth="1"/>
    <col min="4091" max="4091" width="27.453125" style="2" customWidth="1"/>
    <col min="4092" max="4092" width="27.81640625" style="2" customWidth="1"/>
    <col min="4093" max="4095" width="22" style="2" customWidth="1"/>
    <col min="4096" max="4096" width="33.1796875" style="2" customWidth="1"/>
    <col min="4097" max="4097" width="15.81640625" style="2" customWidth="1"/>
    <col min="4098" max="4098" width="24.81640625" style="2" customWidth="1"/>
    <col min="4099" max="4099" width="15.81640625" style="2" customWidth="1"/>
    <col min="4100" max="4100" width="15.1796875" style="2" customWidth="1"/>
    <col min="4101" max="4101" width="12.1796875" style="2" customWidth="1"/>
    <col min="4102" max="4102" width="14.54296875" style="2" customWidth="1"/>
    <col min="4103" max="4103" width="13.81640625" style="2" customWidth="1"/>
    <col min="4104" max="4105" width="15.453125" style="2" customWidth="1"/>
    <col min="4106" max="4106" width="14.1796875" style="2" customWidth="1"/>
    <col min="4107" max="4107" width="15.1796875" style="2" customWidth="1"/>
    <col min="4108" max="4108" width="14.81640625" style="2" customWidth="1"/>
    <col min="4109" max="4109" width="15.54296875" style="2" customWidth="1"/>
    <col min="4110" max="4120" width="15.81640625" style="2" customWidth="1"/>
    <col min="4121" max="4141" width="8.7265625" style="2"/>
    <col min="4142" max="4142" width="11.1796875" style="2" customWidth="1"/>
    <col min="4143" max="4154" width="8.7265625" style="2"/>
    <col min="4155" max="4155" width="10.453125" style="2" bestFit="1" customWidth="1"/>
    <col min="4156" max="4166" width="8.7265625" style="2"/>
    <col min="4167" max="4167" width="46.81640625" style="2" customWidth="1"/>
    <col min="4168" max="4168" width="36" style="2" customWidth="1"/>
    <col min="4169" max="4342" width="8.7265625" style="2"/>
    <col min="4343" max="4343" width="11.81640625" style="2" customWidth="1"/>
    <col min="4344" max="4345" width="23.1796875" style="2" customWidth="1"/>
    <col min="4346" max="4346" width="34.81640625" style="2" customWidth="1"/>
    <col min="4347" max="4347" width="27.453125" style="2" customWidth="1"/>
    <col min="4348" max="4348" width="27.81640625" style="2" customWidth="1"/>
    <col min="4349" max="4351" width="22" style="2" customWidth="1"/>
    <col min="4352" max="4352" width="33.1796875" style="2" customWidth="1"/>
    <col min="4353" max="4353" width="15.81640625" style="2" customWidth="1"/>
    <col min="4354" max="4354" width="24.81640625" style="2" customWidth="1"/>
    <col min="4355" max="4355" width="15.81640625" style="2" customWidth="1"/>
    <col min="4356" max="4356" width="15.1796875" style="2" customWidth="1"/>
    <col min="4357" max="4357" width="12.1796875" style="2" customWidth="1"/>
    <col min="4358" max="4358" width="14.54296875" style="2" customWidth="1"/>
    <col min="4359" max="4359" width="13.81640625" style="2" customWidth="1"/>
    <col min="4360" max="4361" width="15.453125" style="2" customWidth="1"/>
    <col min="4362" max="4362" width="14.1796875" style="2" customWidth="1"/>
    <col min="4363" max="4363" width="15.1796875" style="2" customWidth="1"/>
    <col min="4364" max="4364" width="14.81640625" style="2" customWidth="1"/>
    <col min="4365" max="4365" width="15.54296875" style="2" customWidth="1"/>
    <col min="4366" max="4376" width="15.81640625" style="2" customWidth="1"/>
    <col min="4377" max="4397" width="8.7265625" style="2"/>
    <col min="4398" max="4398" width="11.1796875" style="2" customWidth="1"/>
    <col min="4399" max="4410" width="8.7265625" style="2"/>
    <col min="4411" max="4411" width="10.453125" style="2" bestFit="1" customWidth="1"/>
    <col min="4412" max="4422" width="8.7265625" style="2"/>
    <col min="4423" max="4423" width="46.81640625" style="2" customWidth="1"/>
    <col min="4424" max="4424" width="36" style="2" customWidth="1"/>
    <col min="4425" max="4598" width="8.7265625" style="2"/>
    <col min="4599" max="4599" width="11.81640625" style="2" customWidth="1"/>
    <col min="4600" max="4601" width="23.1796875" style="2" customWidth="1"/>
    <col min="4602" max="4602" width="34.81640625" style="2" customWidth="1"/>
    <col min="4603" max="4603" width="27.453125" style="2" customWidth="1"/>
    <col min="4604" max="4604" width="27.81640625" style="2" customWidth="1"/>
    <col min="4605" max="4607" width="22" style="2" customWidth="1"/>
    <col min="4608" max="4608" width="33.1796875" style="2" customWidth="1"/>
    <col min="4609" max="4609" width="15.81640625" style="2" customWidth="1"/>
    <col min="4610" max="4610" width="24.81640625" style="2" customWidth="1"/>
    <col min="4611" max="4611" width="15.81640625" style="2" customWidth="1"/>
    <col min="4612" max="4612" width="15.1796875" style="2" customWidth="1"/>
    <col min="4613" max="4613" width="12.1796875" style="2" customWidth="1"/>
    <col min="4614" max="4614" width="14.54296875" style="2" customWidth="1"/>
    <col min="4615" max="4615" width="13.81640625" style="2" customWidth="1"/>
    <col min="4616" max="4617" width="15.453125" style="2" customWidth="1"/>
    <col min="4618" max="4618" width="14.1796875" style="2" customWidth="1"/>
    <col min="4619" max="4619" width="15.1796875" style="2" customWidth="1"/>
    <col min="4620" max="4620" width="14.81640625" style="2" customWidth="1"/>
    <col min="4621" max="4621" width="15.54296875" style="2" customWidth="1"/>
    <col min="4622" max="4632" width="15.81640625" style="2" customWidth="1"/>
    <col min="4633" max="4653" width="8.7265625" style="2"/>
    <col min="4654" max="4654" width="11.1796875" style="2" customWidth="1"/>
    <col min="4655" max="4666" width="8.7265625" style="2"/>
    <col min="4667" max="4667" width="10.453125" style="2" bestFit="1" customWidth="1"/>
    <col min="4668" max="4678" width="8.7265625" style="2"/>
    <col min="4679" max="4679" width="46.81640625" style="2" customWidth="1"/>
    <col min="4680" max="4680" width="36" style="2" customWidth="1"/>
    <col min="4681" max="4854" width="8.7265625" style="2"/>
    <col min="4855" max="4855" width="11.81640625" style="2" customWidth="1"/>
    <col min="4856" max="4857" width="23.1796875" style="2" customWidth="1"/>
    <col min="4858" max="4858" width="34.81640625" style="2" customWidth="1"/>
    <col min="4859" max="4859" width="27.453125" style="2" customWidth="1"/>
    <col min="4860" max="4860" width="27.81640625" style="2" customWidth="1"/>
    <col min="4861" max="4863" width="22" style="2" customWidth="1"/>
    <col min="4864" max="4864" width="33.1796875" style="2" customWidth="1"/>
    <col min="4865" max="4865" width="15.81640625" style="2" customWidth="1"/>
    <col min="4866" max="4866" width="24.81640625" style="2" customWidth="1"/>
    <col min="4867" max="4867" width="15.81640625" style="2" customWidth="1"/>
    <col min="4868" max="4868" width="15.1796875" style="2" customWidth="1"/>
    <col min="4869" max="4869" width="12.1796875" style="2" customWidth="1"/>
    <col min="4870" max="4870" width="14.54296875" style="2" customWidth="1"/>
    <col min="4871" max="4871" width="13.81640625" style="2" customWidth="1"/>
    <col min="4872" max="4873" width="15.453125" style="2" customWidth="1"/>
    <col min="4874" max="4874" width="14.1796875" style="2" customWidth="1"/>
    <col min="4875" max="4875" width="15.1796875" style="2" customWidth="1"/>
    <col min="4876" max="4876" width="14.81640625" style="2" customWidth="1"/>
    <col min="4877" max="4877" width="15.54296875" style="2" customWidth="1"/>
    <col min="4878" max="4888" width="15.81640625" style="2" customWidth="1"/>
    <col min="4889" max="4909" width="8.7265625" style="2"/>
    <col min="4910" max="4910" width="11.1796875" style="2" customWidth="1"/>
    <col min="4911" max="4922" width="8.7265625" style="2"/>
    <col min="4923" max="4923" width="10.453125" style="2" bestFit="1" customWidth="1"/>
    <col min="4924" max="4934" width="8.7265625" style="2"/>
    <col min="4935" max="4935" width="46.81640625" style="2" customWidth="1"/>
    <col min="4936" max="4936" width="36" style="2" customWidth="1"/>
    <col min="4937" max="5110" width="8.7265625" style="2"/>
    <col min="5111" max="5111" width="11.81640625" style="2" customWidth="1"/>
    <col min="5112" max="5113" width="23.1796875" style="2" customWidth="1"/>
    <col min="5114" max="5114" width="34.81640625" style="2" customWidth="1"/>
    <col min="5115" max="5115" width="27.453125" style="2" customWidth="1"/>
    <col min="5116" max="5116" width="27.81640625" style="2" customWidth="1"/>
    <col min="5117" max="5119" width="22" style="2" customWidth="1"/>
    <col min="5120" max="5120" width="33.1796875" style="2" customWidth="1"/>
    <col min="5121" max="5121" width="15.81640625" style="2" customWidth="1"/>
    <col min="5122" max="5122" width="24.81640625" style="2" customWidth="1"/>
    <col min="5123" max="5123" width="15.81640625" style="2" customWidth="1"/>
    <col min="5124" max="5124" width="15.1796875" style="2" customWidth="1"/>
    <col min="5125" max="5125" width="12.1796875" style="2" customWidth="1"/>
    <col min="5126" max="5126" width="14.54296875" style="2" customWidth="1"/>
    <col min="5127" max="5127" width="13.81640625" style="2" customWidth="1"/>
    <col min="5128" max="5129" width="15.453125" style="2" customWidth="1"/>
    <col min="5130" max="5130" width="14.1796875" style="2" customWidth="1"/>
    <col min="5131" max="5131" width="15.1796875" style="2" customWidth="1"/>
    <col min="5132" max="5132" width="14.81640625" style="2" customWidth="1"/>
    <col min="5133" max="5133" width="15.54296875" style="2" customWidth="1"/>
    <col min="5134" max="5144" width="15.81640625" style="2" customWidth="1"/>
    <col min="5145" max="5165" width="8.7265625" style="2"/>
    <col min="5166" max="5166" width="11.1796875" style="2" customWidth="1"/>
    <col min="5167" max="5178" width="8.7265625" style="2"/>
    <col min="5179" max="5179" width="10.453125" style="2" bestFit="1" customWidth="1"/>
    <col min="5180" max="5190" width="8.7265625" style="2"/>
    <col min="5191" max="5191" width="46.81640625" style="2" customWidth="1"/>
    <col min="5192" max="5192" width="36" style="2" customWidth="1"/>
    <col min="5193" max="5366" width="8.7265625" style="2"/>
    <col min="5367" max="5367" width="11.81640625" style="2" customWidth="1"/>
    <col min="5368" max="5369" width="23.1796875" style="2" customWidth="1"/>
    <col min="5370" max="5370" width="34.81640625" style="2" customWidth="1"/>
    <col min="5371" max="5371" width="27.453125" style="2" customWidth="1"/>
    <col min="5372" max="5372" width="27.81640625" style="2" customWidth="1"/>
    <col min="5373" max="5375" width="22" style="2" customWidth="1"/>
    <col min="5376" max="5376" width="33.1796875" style="2" customWidth="1"/>
    <col min="5377" max="5377" width="15.81640625" style="2" customWidth="1"/>
    <col min="5378" max="5378" width="24.81640625" style="2" customWidth="1"/>
    <col min="5379" max="5379" width="15.81640625" style="2" customWidth="1"/>
    <col min="5380" max="5380" width="15.1796875" style="2" customWidth="1"/>
    <col min="5381" max="5381" width="12.1796875" style="2" customWidth="1"/>
    <col min="5382" max="5382" width="14.54296875" style="2" customWidth="1"/>
    <col min="5383" max="5383" width="13.81640625" style="2" customWidth="1"/>
    <col min="5384" max="5385" width="15.453125" style="2" customWidth="1"/>
    <col min="5386" max="5386" width="14.1796875" style="2" customWidth="1"/>
    <col min="5387" max="5387" width="15.1796875" style="2" customWidth="1"/>
    <col min="5388" max="5388" width="14.81640625" style="2" customWidth="1"/>
    <col min="5389" max="5389" width="15.54296875" style="2" customWidth="1"/>
    <col min="5390" max="5400" width="15.81640625" style="2" customWidth="1"/>
    <col min="5401" max="5421" width="8.7265625" style="2"/>
    <col min="5422" max="5422" width="11.1796875" style="2" customWidth="1"/>
    <col min="5423" max="5434" width="8.7265625" style="2"/>
    <col min="5435" max="5435" width="10.453125" style="2" bestFit="1" customWidth="1"/>
    <col min="5436" max="5446" width="8.7265625" style="2"/>
    <col min="5447" max="5447" width="46.81640625" style="2" customWidth="1"/>
    <col min="5448" max="5448" width="36" style="2" customWidth="1"/>
    <col min="5449" max="5622" width="8.7265625" style="2"/>
    <col min="5623" max="5623" width="11.81640625" style="2" customWidth="1"/>
    <col min="5624" max="5625" width="23.1796875" style="2" customWidth="1"/>
    <col min="5626" max="5626" width="34.81640625" style="2" customWidth="1"/>
    <col min="5627" max="5627" width="27.453125" style="2" customWidth="1"/>
    <col min="5628" max="5628" width="27.81640625" style="2" customWidth="1"/>
    <col min="5629" max="5631" width="22" style="2" customWidth="1"/>
    <col min="5632" max="5632" width="33.1796875" style="2" customWidth="1"/>
    <col min="5633" max="5633" width="15.81640625" style="2" customWidth="1"/>
    <col min="5634" max="5634" width="24.81640625" style="2" customWidth="1"/>
    <col min="5635" max="5635" width="15.81640625" style="2" customWidth="1"/>
    <col min="5636" max="5636" width="15.1796875" style="2" customWidth="1"/>
    <col min="5637" max="5637" width="12.1796875" style="2" customWidth="1"/>
    <col min="5638" max="5638" width="14.54296875" style="2" customWidth="1"/>
    <col min="5639" max="5639" width="13.81640625" style="2" customWidth="1"/>
    <col min="5640" max="5641" width="15.453125" style="2" customWidth="1"/>
    <col min="5642" max="5642" width="14.1796875" style="2" customWidth="1"/>
    <col min="5643" max="5643" width="15.1796875" style="2" customWidth="1"/>
    <col min="5644" max="5644" width="14.81640625" style="2" customWidth="1"/>
    <col min="5645" max="5645" width="15.54296875" style="2" customWidth="1"/>
    <col min="5646" max="5656" width="15.81640625" style="2" customWidth="1"/>
    <col min="5657" max="5677" width="8.7265625" style="2"/>
    <col min="5678" max="5678" width="11.1796875" style="2" customWidth="1"/>
    <col min="5679" max="5690" width="8.7265625" style="2"/>
    <col min="5691" max="5691" width="10.453125" style="2" bestFit="1" customWidth="1"/>
    <col min="5692" max="5702" width="8.7265625" style="2"/>
    <col min="5703" max="5703" width="46.81640625" style="2" customWidth="1"/>
    <col min="5704" max="5704" width="36" style="2" customWidth="1"/>
    <col min="5705" max="5878" width="8.7265625" style="2"/>
    <col min="5879" max="5879" width="11.81640625" style="2" customWidth="1"/>
    <col min="5880" max="5881" width="23.1796875" style="2" customWidth="1"/>
    <col min="5882" max="5882" width="34.81640625" style="2" customWidth="1"/>
    <col min="5883" max="5883" width="27.453125" style="2" customWidth="1"/>
    <col min="5884" max="5884" width="27.81640625" style="2" customWidth="1"/>
    <col min="5885" max="5887" width="22" style="2" customWidth="1"/>
    <col min="5888" max="5888" width="33.1796875" style="2" customWidth="1"/>
    <col min="5889" max="5889" width="15.81640625" style="2" customWidth="1"/>
    <col min="5890" max="5890" width="24.81640625" style="2" customWidth="1"/>
    <col min="5891" max="5891" width="15.81640625" style="2" customWidth="1"/>
    <col min="5892" max="5892" width="15.1796875" style="2" customWidth="1"/>
    <col min="5893" max="5893" width="12.1796875" style="2" customWidth="1"/>
    <col min="5894" max="5894" width="14.54296875" style="2" customWidth="1"/>
    <col min="5895" max="5895" width="13.81640625" style="2" customWidth="1"/>
    <col min="5896" max="5897" width="15.453125" style="2" customWidth="1"/>
    <col min="5898" max="5898" width="14.1796875" style="2" customWidth="1"/>
    <col min="5899" max="5899" width="15.1796875" style="2" customWidth="1"/>
    <col min="5900" max="5900" width="14.81640625" style="2" customWidth="1"/>
    <col min="5901" max="5901" width="15.54296875" style="2" customWidth="1"/>
    <col min="5902" max="5912" width="15.81640625" style="2" customWidth="1"/>
    <col min="5913" max="5933" width="8.7265625" style="2"/>
    <col min="5934" max="5934" width="11.1796875" style="2" customWidth="1"/>
    <col min="5935" max="5946" width="8.7265625" style="2"/>
    <col min="5947" max="5947" width="10.453125" style="2" bestFit="1" customWidth="1"/>
    <col min="5948" max="5958" width="8.7265625" style="2"/>
    <col min="5959" max="5959" width="46.81640625" style="2" customWidth="1"/>
    <col min="5960" max="5960" width="36" style="2" customWidth="1"/>
    <col min="5961" max="6134" width="8.7265625" style="2"/>
    <col min="6135" max="6135" width="11.81640625" style="2" customWidth="1"/>
    <col min="6136" max="6137" width="23.1796875" style="2" customWidth="1"/>
    <col min="6138" max="6138" width="34.81640625" style="2" customWidth="1"/>
    <col min="6139" max="6139" width="27.453125" style="2" customWidth="1"/>
    <col min="6140" max="6140" width="27.81640625" style="2" customWidth="1"/>
    <col min="6141" max="6143" width="22" style="2" customWidth="1"/>
    <col min="6144" max="6144" width="33.1796875" style="2" customWidth="1"/>
    <col min="6145" max="6145" width="15.81640625" style="2" customWidth="1"/>
    <col min="6146" max="6146" width="24.81640625" style="2" customWidth="1"/>
    <col min="6147" max="6147" width="15.81640625" style="2" customWidth="1"/>
    <col min="6148" max="6148" width="15.1796875" style="2" customWidth="1"/>
    <col min="6149" max="6149" width="12.1796875" style="2" customWidth="1"/>
    <col min="6150" max="6150" width="14.54296875" style="2" customWidth="1"/>
    <col min="6151" max="6151" width="13.81640625" style="2" customWidth="1"/>
    <col min="6152" max="6153" width="15.453125" style="2" customWidth="1"/>
    <col min="6154" max="6154" width="14.1796875" style="2" customWidth="1"/>
    <col min="6155" max="6155" width="15.1796875" style="2" customWidth="1"/>
    <col min="6156" max="6156" width="14.81640625" style="2" customWidth="1"/>
    <col min="6157" max="6157" width="15.54296875" style="2" customWidth="1"/>
    <col min="6158" max="6168" width="15.81640625" style="2" customWidth="1"/>
    <col min="6169" max="6189" width="8.7265625" style="2"/>
    <col min="6190" max="6190" width="11.1796875" style="2" customWidth="1"/>
    <col min="6191" max="6202" width="8.7265625" style="2"/>
    <col min="6203" max="6203" width="10.453125" style="2" bestFit="1" customWidth="1"/>
    <col min="6204" max="6214" width="8.7265625" style="2"/>
    <col min="6215" max="6215" width="46.81640625" style="2" customWidth="1"/>
    <col min="6216" max="6216" width="36" style="2" customWidth="1"/>
    <col min="6217" max="6390" width="8.7265625" style="2"/>
    <col min="6391" max="6391" width="11.81640625" style="2" customWidth="1"/>
    <col min="6392" max="6393" width="23.1796875" style="2" customWidth="1"/>
    <col min="6394" max="6394" width="34.81640625" style="2" customWidth="1"/>
    <col min="6395" max="6395" width="27.453125" style="2" customWidth="1"/>
    <col min="6396" max="6396" width="27.81640625" style="2" customWidth="1"/>
    <col min="6397" max="6399" width="22" style="2" customWidth="1"/>
    <col min="6400" max="6400" width="33.1796875" style="2" customWidth="1"/>
    <col min="6401" max="6401" width="15.81640625" style="2" customWidth="1"/>
    <col min="6402" max="6402" width="24.81640625" style="2" customWidth="1"/>
    <col min="6403" max="6403" width="15.81640625" style="2" customWidth="1"/>
    <col min="6404" max="6404" width="15.1796875" style="2" customWidth="1"/>
    <col min="6405" max="6405" width="12.1796875" style="2" customWidth="1"/>
    <col min="6406" max="6406" width="14.54296875" style="2" customWidth="1"/>
    <col min="6407" max="6407" width="13.81640625" style="2" customWidth="1"/>
    <col min="6408" max="6409" width="15.453125" style="2" customWidth="1"/>
    <col min="6410" max="6410" width="14.1796875" style="2" customWidth="1"/>
    <col min="6411" max="6411" width="15.1796875" style="2" customWidth="1"/>
    <col min="6412" max="6412" width="14.81640625" style="2" customWidth="1"/>
    <col min="6413" max="6413" width="15.54296875" style="2" customWidth="1"/>
    <col min="6414" max="6424" width="15.81640625" style="2" customWidth="1"/>
    <col min="6425" max="6445" width="8.7265625" style="2"/>
    <col min="6446" max="6446" width="11.1796875" style="2" customWidth="1"/>
    <col min="6447" max="6458" width="8.7265625" style="2"/>
    <col min="6459" max="6459" width="10.453125" style="2" bestFit="1" customWidth="1"/>
    <col min="6460" max="6470" width="8.7265625" style="2"/>
    <col min="6471" max="6471" width="46.81640625" style="2" customWidth="1"/>
    <col min="6472" max="6472" width="36" style="2" customWidth="1"/>
    <col min="6473" max="6646" width="8.7265625" style="2"/>
    <col min="6647" max="6647" width="11.81640625" style="2" customWidth="1"/>
    <col min="6648" max="6649" width="23.1796875" style="2" customWidth="1"/>
    <col min="6650" max="6650" width="34.81640625" style="2" customWidth="1"/>
    <col min="6651" max="6651" width="27.453125" style="2" customWidth="1"/>
    <col min="6652" max="6652" width="27.81640625" style="2" customWidth="1"/>
    <col min="6653" max="6655" width="22" style="2" customWidth="1"/>
    <col min="6656" max="6656" width="33.1796875" style="2" customWidth="1"/>
    <col min="6657" max="6657" width="15.81640625" style="2" customWidth="1"/>
    <col min="6658" max="6658" width="24.81640625" style="2" customWidth="1"/>
    <col min="6659" max="6659" width="15.81640625" style="2" customWidth="1"/>
    <col min="6660" max="6660" width="15.1796875" style="2" customWidth="1"/>
    <col min="6661" max="6661" width="12.1796875" style="2" customWidth="1"/>
    <col min="6662" max="6662" width="14.54296875" style="2" customWidth="1"/>
    <col min="6663" max="6663" width="13.81640625" style="2" customWidth="1"/>
    <col min="6664" max="6665" width="15.453125" style="2" customWidth="1"/>
    <col min="6666" max="6666" width="14.1796875" style="2" customWidth="1"/>
    <col min="6667" max="6667" width="15.1796875" style="2" customWidth="1"/>
    <col min="6668" max="6668" width="14.81640625" style="2" customWidth="1"/>
    <col min="6669" max="6669" width="15.54296875" style="2" customWidth="1"/>
    <col min="6670" max="6680" width="15.81640625" style="2" customWidth="1"/>
    <col min="6681" max="6701" width="8.7265625" style="2"/>
    <col min="6702" max="6702" width="11.1796875" style="2" customWidth="1"/>
    <col min="6703" max="6714" width="8.7265625" style="2"/>
    <col min="6715" max="6715" width="10.453125" style="2" bestFit="1" customWidth="1"/>
    <col min="6716" max="6726" width="8.7265625" style="2"/>
    <col min="6727" max="6727" width="46.81640625" style="2" customWidth="1"/>
    <col min="6728" max="6728" width="36" style="2" customWidth="1"/>
    <col min="6729" max="6902" width="8.7265625" style="2"/>
    <col min="6903" max="6903" width="11.81640625" style="2" customWidth="1"/>
    <col min="6904" max="6905" width="23.1796875" style="2" customWidth="1"/>
    <col min="6906" max="6906" width="34.81640625" style="2" customWidth="1"/>
    <col min="6907" max="6907" width="27.453125" style="2" customWidth="1"/>
    <col min="6908" max="6908" width="27.81640625" style="2" customWidth="1"/>
    <col min="6909" max="6911" width="22" style="2" customWidth="1"/>
    <col min="6912" max="6912" width="33.1796875" style="2" customWidth="1"/>
    <col min="6913" max="6913" width="15.81640625" style="2" customWidth="1"/>
    <col min="6914" max="6914" width="24.81640625" style="2" customWidth="1"/>
    <col min="6915" max="6915" width="15.81640625" style="2" customWidth="1"/>
    <col min="6916" max="6916" width="15.1796875" style="2" customWidth="1"/>
    <col min="6917" max="6917" width="12.1796875" style="2" customWidth="1"/>
    <col min="6918" max="6918" width="14.54296875" style="2" customWidth="1"/>
    <col min="6919" max="6919" width="13.81640625" style="2" customWidth="1"/>
    <col min="6920" max="6921" width="15.453125" style="2" customWidth="1"/>
    <col min="6922" max="6922" width="14.1796875" style="2" customWidth="1"/>
    <col min="6923" max="6923" width="15.1796875" style="2" customWidth="1"/>
    <col min="6924" max="6924" width="14.81640625" style="2" customWidth="1"/>
    <col min="6925" max="6925" width="15.54296875" style="2" customWidth="1"/>
    <col min="6926" max="6936" width="15.81640625" style="2" customWidth="1"/>
    <col min="6937" max="6957" width="8.7265625" style="2"/>
    <col min="6958" max="6958" width="11.1796875" style="2" customWidth="1"/>
    <col min="6959" max="6970" width="8.7265625" style="2"/>
    <col min="6971" max="6971" width="10.453125" style="2" bestFit="1" customWidth="1"/>
    <col min="6972" max="6982" width="8.7265625" style="2"/>
    <col min="6983" max="6983" width="46.81640625" style="2" customWidth="1"/>
    <col min="6984" max="6984" width="36" style="2" customWidth="1"/>
    <col min="6985" max="7158" width="8.7265625" style="2"/>
    <col min="7159" max="7159" width="11.81640625" style="2" customWidth="1"/>
    <col min="7160" max="7161" width="23.1796875" style="2" customWidth="1"/>
    <col min="7162" max="7162" width="34.81640625" style="2" customWidth="1"/>
    <col min="7163" max="7163" width="27.453125" style="2" customWidth="1"/>
    <col min="7164" max="7164" width="27.81640625" style="2" customWidth="1"/>
    <col min="7165" max="7167" width="22" style="2" customWidth="1"/>
    <col min="7168" max="7168" width="33.1796875" style="2" customWidth="1"/>
    <col min="7169" max="7169" width="15.81640625" style="2" customWidth="1"/>
    <col min="7170" max="7170" width="24.81640625" style="2" customWidth="1"/>
    <col min="7171" max="7171" width="15.81640625" style="2" customWidth="1"/>
    <col min="7172" max="7172" width="15.1796875" style="2" customWidth="1"/>
    <col min="7173" max="7173" width="12.1796875" style="2" customWidth="1"/>
    <col min="7174" max="7174" width="14.54296875" style="2" customWidth="1"/>
    <col min="7175" max="7175" width="13.81640625" style="2" customWidth="1"/>
    <col min="7176" max="7177" width="15.453125" style="2" customWidth="1"/>
    <col min="7178" max="7178" width="14.1796875" style="2" customWidth="1"/>
    <col min="7179" max="7179" width="15.1796875" style="2" customWidth="1"/>
    <col min="7180" max="7180" width="14.81640625" style="2" customWidth="1"/>
    <col min="7181" max="7181" width="15.54296875" style="2" customWidth="1"/>
    <col min="7182" max="7192" width="15.81640625" style="2" customWidth="1"/>
    <col min="7193" max="7213" width="8.7265625" style="2"/>
    <col min="7214" max="7214" width="11.1796875" style="2" customWidth="1"/>
    <col min="7215" max="7226" width="8.7265625" style="2"/>
    <col min="7227" max="7227" width="10.453125" style="2" bestFit="1" customWidth="1"/>
    <col min="7228" max="7238" width="8.7265625" style="2"/>
    <col min="7239" max="7239" width="46.81640625" style="2" customWidth="1"/>
    <col min="7240" max="7240" width="36" style="2" customWidth="1"/>
    <col min="7241" max="7414" width="8.7265625" style="2"/>
    <col min="7415" max="7415" width="11.81640625" style="2" customWidth="1"/>
    <col min="7416" max="7417" width="23.1796875" style="2" customWidth="1"/>
    <col min="7418" max="7418" width="34.81640625" style="2" customWidth="1"/>
    <col min="7419" max="7419" width="27.453125" style="2" customWidth="1"/>
    <col min="7420" max="7420" width="27.81640625" style="2" customWidth="1"/>
    <col min="7421" max="7423" width="22" style="2" customWidth="1"/>
    <col min="7424" max="7424" width="33.1796875" style="2" customWidth="1"/>
    <col min="7425" max="7425" width="15.81640625" style="2" customWidth="1"/>
    <col min="7426" max="7426" width="24.81640625" style="2" customWidth="1"/>
    <col min="7427" max="7427" width="15.81640625" style="2" customWidth="1"/>
    <col min="7428" max="7428" width="15.1796875" style="2" customWidth="1"/>
    <col min="7429" max="7429" width="12.1796875" style="2" customWidth="1"/>
    <col min="7430" max="7430" width="14.54296875" style="2" customWidth="1"/>
    <col min="7431" max="7431" width="13.81640625" style="2" customWidth="1"/>
    <col min="7432" max="7433" width="15.453125" style="2" customWidth="1"/>
    <col min="7434" max="7434" width="14.1796875" style="2" customWidth="1"/>
    <col min="7435" max="7435" width="15.1796875" style="2" customWidth="1"/>
    <col min="7436" max="7436" width="14.81640625" style="2" customWidth="1"/>
    <col min="7437" max="7437" width="15.54296875" style="2" customWidth="1"/>
    <col min="7438" max="7448" width="15.81640625" style="2" customWidth="1"/>
    <col min="7449" max="7469" width="8.7265625" style="2"/>
    <col min="7470" max="7470" width="11.1796875" style="2" customWidth="1"/>
    <col min="7471" max="7482" width="8.7265625" style="2"/>
    <col min="7483" max="7483" width="10.453125" style="2" bestFit="1" customWidth="1"/>
    <col min="7484" max="7494" width="8.7265625" style="2"/>
    <col min="7495" max="7495" width="46.81640625" style="2" customWidth="1"/>
    <col min="7496" max="7496" width="36" style="2" customWidth="1"/>
    <col min="7497" max="7670" width="8.7265625" style="2"/>
    <col min="7671" max="7671" width="11.81640625" style="2" customWidth="1"/>
    <col min="7672" max="7673" width="23.1796875" style="2" customWidth="1"/>
    <col min="7674" max="7674" width="34.81640625" style="2" customWidth="1"/>
    <col min="7675" max="7675" width="27.453125" style="2" customWidth="1"/>
    <col min="7676" max="7676" width="27.81640625" style="2" customWidth="1"/>
    <col min="7677" max="7679" width="22" style="2" customWidth="1"/>
    <col min="7680" max="7680" width="33.1796875" style="2" customWidth="1"/>
    <col min="7681" max="7681" width="15.81640625" style="2" customWidth="1"/>
    <col min="7682" max="7682" width="24.81640625" style="2" customWidth="1"/>
    <col min="7683" max="7683" width="15.81640625" style="2" customWidth="1"/>
    <col min="7684" max="7684" width="15.1796875" style="2" customWidth="1"/>
    <col min="7685" max="7685" width="12.1796875" style="2" customWidth="1"/>
    <col min="7686" max="7686" width="14.54296875" style="2" customWidth="1"/>
    <col min="7687" max="7687" width="13.81640625" style="2" customWidth="1"/>
    <col min="7688" max="7689" width="15.453125" style="2" customWidth="1"/>
    <col min="7690" max="7690" width="14.1796875" style="2" customWidth="1"/>
    <col min="7691" max="7691" width="15.1796875" style="2" customWidth="1"/>
    <col min="7692" max="7692" width="14.81640625" style="2" customWidth="1"/>
    <col min="7693" max="7693" width="15.54296875" style="2" customWidth="1"/>
    <col min="7694" max="7704" width="15.81640625" style="2" customWidth="1"/>
    <col min="7705" max="7725" width="8.7265625" style="2"/>
    <col min="7726" max="7726" width="11.1796875" style="2" customWidth="1"/>
    <col min="7727" max="7738" width="8.7265625" style="2"/>
    <col min="7739" max="7739" width="10.453125" style="2" bestFit="1" customWidth="1"/>
    <col min="7740" max="7750" width="8.7265625" style="2"/>
    <col min="7751" max="7751" width="46.81640625" style="2" customWidth="1"/>
    <col min="7752" max="7752" width="36" style="2" customWidth="1"/>
    <col min="7753" max="7926" width="8.7265625" style="2"/>
    <col min="7927" max="7927" width="11.81640625" style="2" customWidth="1"/>
    <col min="7928" max="7929" width="23.1796875" style="2" customWidth="1"/>
    <col min="7930" max="7930" width="34.81640625" style="2" customWidth="1"/>
    <col min="7931" max="7931" width="27.453125" style="2" customWidth="1"/>
    <col min="7932" max="7932" width="27.81640625" style="2" customWidth="1"/>
    <col min="7933" max="7935" width="22" style="2" customWidth="1"/>
    <col min="7936" max="7936" width="33.1796875" style="2" customWidth="1"/>
    <col min="7937" max="7937" width="15.81640625" style="2" customWidth="1"/>
    <col min="7938" max="7938" width="24.81640625" style="2" customWidth="1"/>
    <col min="7939" max="7939" width="15.81640625" style="2" customWidth="1"/>
    <col min="7940" max="7940" width="15.1796875" style="2" customWidth="1"/>
    <col min="7941" max="7941" width="12.1796875" style="2" customWidth="1"/>
    <col min="7942" max="7942" width="14.54296875" style="2" customWidth="1"/>
    <col min="7943" max="7943" width="13.81640625" style="2" customWidth="1"/>
    <col min="7944" max="7945" width="15.453125" style="2" customWidth="1"/>
    <col min="7946" max="7946" width="14.1796875" style="2" customWidth="1"/>
    <col min="7947" max="7947" width="15.1796875" style="2" customWidth="1"/>
    <col min="7948" max="7948" width="14.81640625" style="2" customWidth="1"/>
    <col min="7949" max="7949" width="15.54296875" style="2" customWidth="1"/>
    <col min="7950" max="7960" width="15.81640625" style="2" customWidth="1"/>
    <col min="7961" max="7981" width="8.7265625" style="2"/>
    <col min="7982" max="7982" width="11.1796875" style="2" customWidth="1"/>
    <col min="7983" max="7994" width="8.7265625" style="2"/>
    <col min="7995" max="7995" width="10.453125" style="2" bestFit="1" customWidth="1"/>
    <col min="7996" max="8006" width="8.7265625" style="2"/>
    <col min="8007" max="8007" width="46.81640625" style="2" customWidth="1"/>
    <col min="8008" max="8008" width="36" style="2" customWidth="1"/>
    <col min="8009" max="8182" width="8.7265625" style="2"/>
    <col min="8183" max="8183" width="11.81640625" style="2" customWidth="1"/>
    <col min="8184" max="8185" width="23.1796875" style="2" customWidth="1"/>
    <col min="8186" max="8186" width="34.81640625" style="2" customWidth="1"/>
    <col min="8187" max="8187" width="27.453125" style="2" customWidth="1"/>
    <col min="8188" max="8188" width="27.81640625" style="2" customWidth="1"/>
    <col min="8189" max="8191" width="22" style="2" customWidth="1"/>
    <col min="8192" max="8192" width="33.1796875" style="2" customWidth="1"/>
    <col min="8193" max="8193" width="15.81640625" style="2" customWidth="1"/>
    <col min="8194" max="8194" width="24.81640625" style="2" customWidth="1"/>
    <col min="8195" max="8195" width="15.81640625" style="2" customWidth="1"/>
    <col min="8196" max="8196" width="15.1796875" style="2" customWidth="1"/>
    <col min="8197" max="8197" width="12.1796875" style="2" customWidth="1"/>
    <col min="8198" max="8198" width="14.54296875" style="2" customWidth="1"/>
    <col min="8199" max="8199" width="13.81640625" style="2" customWidth="1"/>
    <col min="8200" max="8201" width="15.453125" style="2" customWidth="1"/>
    <col min="8202" max="8202" width="14.1796875" style="2" customWidth="1"/>
    <col min="8203" max="8203" width="15.1796875" style="2" customWidth="1"/>
    <col min="8204" max="8204" width="14.81640625" style="2" customWidth="1"/>
    <col min="8205" max="8205" width="15.54296875" style="2" customWidth="1"/>
    <col min="8206" max="8216" width="15.81640625" style="2" customWidth="1"/>
    <col min="8217" max="8237" width="8.7265625" style="2"/>
    <col min="8238" max="8238" width="11.1796875" style="2" customWidth="1"/>
    <col min="8239" max="8250" width="8.7265625" style="2"/>
    <col min="8251" max="8251" width="10.453125" style="2" bestFit="1" customWidth="1"/>
    <col min="8252" max="8262" width="8.7265625" style="2"/>
    <col min="8263" max="8263" width="46.81640625" style="2" customWidth="1"/>
    <col min="8264" max="8264" width="36" style="2" customWidth="1"/>
    <col min="8265" max="8438" width="8.7265625" style="2"/>
    <col min="8439" max="8439" width="11.81640625" style="2" customWidth="1"/>
    <col min="8440" max="8441" width="23.1796875" style="2" customWidth="1"/>
    <col min="8442" max="8442" width="34.81640625" style="2" customWidth="1"/>
    <col min="8443" max="8443" width="27.453125" style="2" customWidth="1"/>
    <col min="8444" max="8444" width="27.81640625" style="2" customWidth="1"/>
    <col min="8445" max="8447" width="22" style="2" customWidth="1"/>
    <col min="8448" max="8448" width="33.1796875" style="2" customWidth="1"/>
    <col min="8449" max="8449" width="15.81640625" style="2" customWidth="1"/>
    <col min="8450" max="8450" width="24.81640625" style="2" customWidth="1"/>
    <col min="8451" max="8451" width="15.81640625" style="2" customWidth="1"/>
    <col min="8452" max="8452" width="15.1796875" style="2" customWidth="1"/>
    <col min="8453" max="8453" width="12.1796875" style="2" customWidth="1"/>
    <col min="8454" max="8454" width="14.54296875" style="2" customWidth="1"/>
    <col min="8455" max="8455" width="13.81640625" style="2" customWidth="1"/>
    <col min="8456" max="8457" width="15.453125" style="2" customWidth="1"/>
    <col min="8458" max="8458" width="14.1796875" style="2" customWidth="1"/>
    <col min="8459" max="8459" width="15.1796875" style="2" customWidth="1"/>
    <col min="8460" max="8460" width="14.81640625" style="2" customWidth="1"/>
    <col min="8461" max="8461" width="15.54296875" style="2" customWidth="1"/>
    <col min="8462" max="8472" width="15.81640625" style="2" customWidth="1"/>
    <col min="8473" max="8493" width="8.7265625" style="2"/>
    <col min="8494" max="8494" width="11.1796875" style="2" customWidth="1"/>
    <col min="8495" max="8506" width="8.7265625" style="2"/>
    <col min="8507" max="8507" width="10.453125" style="2" bestFit="1" customWidth="1"/>
    <col min="8508" max="8518" width="8.7265625" style="2"/>
    <col min="8519" max="8519" width="46.81640625" style="2" customWidth="1"/>
    <col min="8520" max="8520" width="36" style="2" customWidth="1"/>
    <col min="8521" max="8694" width="8.7265625" style="2"/>
    <col min="8695" max="8695" width="11.81640625" style="2" customWidth="1"/>
    <col min="8696" max="8697" width="23.1796875" style="2" customWidth="1"/>
    <col min="8698" max="8698" width="34.81640625" style="2" customWidth="1"/>
    <col min="8699" max="8699" width="27.453125" style="2" customWidth="1"/>
    <col min="8700" max="8700" width="27.81640625" style="2" customWidth="1"/>
    <col min="8701" max="8703" width="22" style="2" customWidth="1"/>
    <col min="8704" max="8704" width="33.1796875" style="2" customWidth="1"/>
    <col min="8705" max="8705" width="15.81640625" style="2" customWidth="1"/>
    <col min="8706" max="8706" width="24.81640625" style="2" customWidth="1"/>
    <col min="8707" max="8707" width="15.81640625" style="2" customWidth="1"/>
    <col min="8708" max="8708" width="15.1796875" style="2" customWidth="1"/>
    <col min="8709" max="8709" width="12.1796875" style="2" customWidth="1"/>
    <col min="8710" max="8710" width="14.54296875" style="2" customWidth="1"/>
    <col min="8711" max="8711" width="13.81640625" style="2" customWidth="1"/>
    <col min="8712" max="8713" width="15.453125" style="2" customWidth="1"/>
    <col min="8714" max="8714" width="14.1796875" style="2" customWidth="1"/>
    <col min="8715" max="8715" width="15.1796875" style="2" customWidth="1"/>
    <col min="8716" max="8716" width="14.81640625" style="2" customWidth="1"/>
    <col min="8717" max="8717" width="15.54296875" style="2" customWidth="1"/>
    <col min="8718" max="8728" width="15.81640625" style="2" customWidth="1"/>
    <col min="8729" max="8749" width="8.7265625" style="2"/>
    <col min="8750" max="8750" width="11.1796875" style="2" customWidth="1"/>
    <col min="8751" max="8762" width="8.7265625" style="2"/>
    <col min="8763" max="8763" width="10.453125" style="2" bestFit="1" customWidth="1"/>
    <col min="8764" max="8774" width="8.7265625" style="2"/>
    <col min="8775" max="8775" width="46.81640625" style="2" customWidth="1"/>
    <col min="8776" max="8776" width="36" style="2" customWidth="1"/>
    <col min="8777" max="8950" width="8.7265625" style="2"/>
    <col min="8951" max="8951" width="11.81640625" style="2" customWidth="1"/>
    <col min="8952" max="8953" width="23.1796875" style="2" customWidth="1"/>
    <col min="8954" max="8954" width="34.81640625" style="2" customWidth="1"/>
    <col min="8955" max="8955" width="27.453125" style="2" customWidth="1"/>
    <col min="8956" max="8956" width="27.81640625" style="2" customWidth="1"/>
    <col min="8957" max="8959" width="22" style="2" customWidth="1"/>
    <col min="8960" max="8960" width="33.1796875" style="2" customWidth="1"/>
    <col min="8961" max="8961" width="15.81640625" style="2" customWidth="1"/>
    <col min="8962" max="8962" width="24.81640625" style="2" customWidth="1"/>
    <col min="8963" max="8963" width="15.81640625" style="2" customWidth="1"/>
    <col min="8964" max="8964" width="15.1796875" style="2" customWidth="1"/>
    <col min="8965" max="8965" width="12.1796875" style="2" customWidth="1"/>
    <col min="8966" max="8966" width="14.54296875" style="2" customWidth="1"/>
    <col min="8967" max="8967" width="13.81640625" style="2" customWidth="1"/>
    <col min="8968" max="8969" width="15.453125" style="2" customWidth="1"/>
    <col min="8970" max="8970" width="14.1796875" style="2" customWidth="1"/>
    <col min="8971" max="8971" width="15.1796875" style="2" customWidth="1"/>
    <col min="8972" max="8972" width="14.81640625" style="2" customWidth="1"/>
    <col min="8973" max="8973" width="15.54296875" style="2" customWidth="1"/>
    <col min="8974" max="8984" width="15.81640625" style="2" customWidth="1"/>
    <col min="8985" max="9005" width="8.7265625" style="2"/>
    <col min="9006" max="9006" width="11.1796875" style="2" customWidth="1"/>
    <col min="9007" max="9018" width="8.7265625" style="2"/>
    <col min="9019" max="9019" width="10.453125" style="2" bestFit="1" customWidth="1"/>
    <col min="9020" max="9030" width="8.7265625" style="2"/>
    <col min="9031" max="9031" width="46.81640625" style="2" customWidth="1"/>
    <col min="9032" max="9032" width="36" style="2" customWidth="1"/>
    <col min="9033" max="9206" width="8.7265625" style="2"/>
    <col min="9207" max="9207" width="11.81640625" style="2" customWidth="1"/>
    <col min="9208" max="9209" width="23.1796875" style="2" customWidth="1"/>
    <col min="9210" max="9210" width="34.81640625" style="2" customWidth="1"/>
    <col min="9211" max="9211" width="27.453125" style="2" customWidth="1"/>
    <col min="9212" max="9212" width="27.81640625" style="2" customWidth="1"/>
    <col min="9213" max="9215" width="22" style="2" customWidth="1"/>
    <col min="9216" max="9216" width="33.1796875" style="2" customWidth="1"/>
    <col min="9217" max="9217" width="15.81640625" style="2" customWidth="1"/>
    <col min="9218" max="9218" width="24.81640625" style="2" customWidth="1"/>
    <col min="9219" max="9219" width="15.81640625" style="2" customWidth="1"/>
    <col min="9220" max="9220" width="15.1796875" style="2" customWidth="1"/>
    <col min="9221" max="9221" width="12.1796875" style="2" customWidth="1"/>
    <col min="9222" max="9222" width="14.54296875" style="2" customWidth="1"/>
    <col min="9223" max="9223" width="13.81640625" style="2" customWidth="1"/>
    <col min="9224" max="9225" width="15.453125" style="2" customWidth="1"/>
    <col min="9226" max="9226" width="14.1796875" style="2" customWidth="1"/>
    <col min="9227" max="9227" width="15.1796875" style="2" customWidth="1"/>
    <col min="9228" max="9228" width="14.81640625" style="2" customWidth="1"/>
    <col min="9229" max="9229" width="15.54296875" style="2" customWidth="1"/>
    <col min="9230" max="9240" width="15.81640625" style="2" customWidth="1"/>
    <col min="9241" max="9261" width="8.7265625" style="2"/>
    <col min="9262" max="9262" width="11.1796875" style="2" customWidth="1"/>
    <col min="9263" max="9274" width="8.7265625" style="2"/>
    <col min="9275" max="9275" width="10.453125" style="2" bestFit="1" customWidth="1"/>
    <col min="9276" max="9286" width="8.7265625" style="2"/>
    <col min="9287" max="9287" width="46.81640625" style="2" customWidth="1"/>
    <col min="9288" max="9288" width="36" style="2" customWidth="1"/>
    <col min="9289" max="9462" width="8.7265625" style="2"/>
    <col min="9463" max="9463" width="11.81640625" style="2" customWidth="1"/>
    <col min="9464" max="9465" width="23.1796875" style="2" customWidth="1"/>
    <col min="9466" max="9466" width="34.81640625" style="2" customWidth="1"/>
    <col min="9467" max="9467" width="27.453125" style="2" customWidth="1"/>
    <col min="9468" max="9468" width="27.81640625" style="2" customWidth="1"/>
    <col min="9469" max="9471" width="22" style="2" customWidth="1"/>
    <col min="9472" max="9472" width="33.1796875" style="2" customWidth="1"/>
    <col min="9473" max="9473" width="15.81640625" style="2" customWidth="1"/>
    <col min="9474" max="9474" width="24.81640625" style="2" customWidth="1"/>
    <col min="9475" max="9475" width="15.81640625" style="2" customWidth="1"/>
    <col min="9476" max="9476" width="15.1796875" style="2" customWidth="1"/>
    <col min="9477" max="9477" width="12.1796875" style="2" customWidth="1"/>
    <col min="9478" max="9478" width="14.54296875" style="2" customWidth="1"/>
    <col min="9479" max="9479" width="13.81640625" style="2" customWidth="1"/>
    <col min="9480" max="9481" width="15.453125" style="2" customWidth="1"/>
    <col min="9482" max="9482" width="14.1796875" style="2" customWidth="1"/>
    <col min="9483" max="9483" width="15.1796875" style="2" customWidth="1"/>
    <col min="9484" max="9484" width="14.81640625" style="2" customWidth="1"/>
    <col min="9485" max="9485" width="15.54296875" style="2" customWidth="1"/>
    <col min="9486" max="9496" width="15.81640625" style="2" customWidth="1"/>
    <col min="9497" max="9517" width="8.7265625" style="2"/>
    <col min="9518" max="9518" width="11.1796875" style="2" customWidth="1"/>
    <col min="9519" max="9530" width="8.7265625" style="2"/>
    <col min="9531" max="9531" width="10.453125" style="2" bestFit="1" customWidth="1"/>
    <col min="9532" max="9542" width="8.7265625" style="2"/>
    <col min="9543" max="9543" width="46.81640625" style="2" customWidth="1"/>
    <col min="9544" max="9544" width="36" style="2" customWidth="1"/>
    <col min="9545" max="9718" width="8.7265625" style="2"/>
    <col min="9719" max="9719" width="11.81640625" style="2" customWidth="1"/>
    <col min="9720" max="9721" width="23.1796875" style="2" customWidth="1"/>
    <col min="9722" max="9722" width="34.81640625" style="2" customWidth="1"/>
    <col min="9723" max="9723" width="27.453125" style="2" customWidth="1"/>
    <col min="9724" max="9724" width="27.81640625" style="2" customWidth="1"/>
    <col min="9725" max="9727" width="22" style="2" customWidth="1"/>
    <col min="9728" max="9728" width="33.1796875" style="2" customWidth="1"/>
    <col min="9729" max="9729" width="15.81640625" style="2" customWidth="1"/>
    <col min="9730" max="9730" width="24.81640625" style="2" customWidth="1"/>
    <col min="9731" max="9731" width="15.81640625" style="2" customWidth="1"/>
    <col min="9732" max="9732" width="15.1796875" style="2" customWidth="1"/>
    <col min="9733" max="9733" width="12.1796875" style="2" customWidth="1"/>
    <col min="9734" max="9734" width="14.54296875" style="2" customWidth="1"/>
    <col min="9735" max="9735" width="13.81640625" style="2" customWidth="1"/>
    <col min="9736" max="9737" width="15.453125" style="2" customWidth="1"/>
    <col min="9738" max="9738" width="14.1796875" style="2" customWidth="1"/>
    <col min="9739" max="9739" width="15.1796875" style="2" customWidth="1"/>
    <col min="9740" max="9740" width="14.81640625" style="2" customWidth="1"/>
    <col min="9741" max="9741" width="15.54296875" style="2" customWidth="1"/>
    <col min="9742" max="9752" width="15.81640625" style="2" customWidth="1"/>
    <col min="9753" max="9773" width="8.7265625" style="2"/>
    <col min="9774" max="9774" width="11.1796875" style="2" customWidth="1"/>
    <col min="9775" max="9786" width="8.7265625" style="2"/>
    <col min="9787" max="9787" width="10.453125" style="2" bestFit="1" customWidth="1"/>
    <col min="9788" max="9798" width="8.7265625" style="2"/>
    <col min="9799" max="9799" width="46.81640625" style="2" customWidth="1"/>
    <col min="9800" max="9800" width="36" style="2" customWidth="1"/>
    <col min="9801" max="9974" width="8.7265625" style="2"/>
    <col min="9975" max="9975" width="11.81640625" style="2" customWidth="1"/>
    <col min="9976" max="9977" width="23.1796875" style="2" customWidth="1"/>
    <col min="9978" max="9978" width="34.81640625" style="2" customWidth="1"/>
    <col min="9979" max="9979" width="27.453125" style="2" customWidth="1"/>
    <col min="9980" max="9980" width="27.81640625" style="2" customWidth="1"/>
    <col min="9981" max="9983" width="22" style="2" customWidth="1"/>
    <col min="9984" max="9984" width="33.1796875" style="2" customWidth="1"/>
    <col min="9985" max="9985" width="15.81640625" style="2" customWidth="1"/>
    <col min="9986" max="9986" width="24.81640625" style="2" customWidth="1"/>
    <col min="9987" max="9987" width="15.81640625" style="2" customWidth="1"/>
    <col min="9988" max="9988" width="15.1796875" style="2" customWidth="1"/>
    <col min="9989" max="9989" width="12.1796875" style="2" customWidth="1"/>
    <col min="9990" max="9990" width="14.54296875" style="2" customWidth="1"/>
    <col min="9991" max="9991" width="13.81640625" style="2" customWidth="1"/>
    <col min="9992" max="9993" width="15.453125" style="2" customWidth="1"/>
    <col min="9994" max="9994" width="14.1796875" style="2" customWidth="1"/>
    <col min="9995" max="9995" width="15.1796875" style="2" customWidth="1"/>
    <col min="9996" max="9996" width="14.81640625" style="2" customWidth="1"/>
    <col min="9997" max="9997" width="15.54296875" style="2" customWidth="1"/>
    <col min="9998" max="10008" width="15.81640625" style="2" customWidth="1"/>
    <col min="10009" max="10029" width="8.7265625" style="2"/>
    <col min="10030" max="10030" width="11.1796875" style="2" customWidth="1"/>
    <col min="10031" max="10042" width="8.7265625" style="2"/>
    <col min="10043" max="10043" width="10.453125" style="2" bestFit="1" customWidth="1"/>
    <col min="10044" max="10054" width="8.7265625" style="2"/>
    <col min="10055" max="10055" width="46.81640625" style="2" customWidth="1"/>
    <col min="10056" max="10056" width="36" style="2" customWidth="1"/>
    <col min="10057" max="10230" width="8.7265625" style="2"/>
    <col min="10231" max="10231" width="11.81640625" style="2" customWidth="1"/>
    <col min="10232" max="10233" width="23.1796875" style="2" customWidth="1"/>
    <col min="10234" max="10234" width="34.81640625" style="2" customWidth="1"/>
    <col min="10235" max="10235" width="27.453125" style="2" customWidth="1"/>
    <col min="10236" max="10236" width="27.81640625" style="2" customWidth="1"/>
    <col min="10237" max="10239" width="22" style="2" customWidth="1"/>
    <col min="10240" max="10240" width="33.1796875" style="2" customWidth="1"/>
    <col min="10241" max="10241" width="15.81640625" style="2" customWidth="1"/>
    <col min="10242" max="10242" width="24.81640625" style="2" customWidth="1"/>
    <col min="10243" max="10243" width="15.81640625" style="2" customWidth="1"/>
    <col min="10244" max="10244" width="15.1796875" style="2" customWidth="1"/>
    <col min="10245" max="10245" width="12.1796875" style="2" customWidth="1"/>
    <col min="10246" max="10246" width="14.54296875" style="2" customWidth="1"/>
    <col min="10247" max="10247" width="13.81640625" style="2" customWidth="1"/>
    <col min="10248" max="10249" width="15.453125" style="2" customWidth="1"/>
    <col min="10250" max="10250" width="14.1796875" style="2" customWidth="1"/>
    <col min="10251" max="10251" width="15.1796875" style="2" customWidth="1"/>
    <col min="10252" max="10252" width="14.81640625" style="2" customWidth="1"/>
    <col min="10253" max="10253" width="15.54296875" style="2" customWidth="1"/>
    <col min="10254" max="10264" width="15.81640625" style="2" customWidth="1"/>
    <col min="10265" max="10285" width="8.7265625" style="2"/>
    <col min="10286" max="10286" width="11.1796875" style="2" customWidth="1"/>
    <col min="10287" max="10298" width="8.7265625" style="2"/>
    <col min="10299" max="10299" width="10.453125" style="2" bestFit="1" customWidth="1"/>
    <col min="10300" max="10310" width="8.7265625" style="2"/>
    <col min="10311" max="10311" width="46.81640625" style="2" customWidth="1"/>
    <col min="10312" max="10312" width="36" style="2" customWidth="1"/>
    <col min="10313" max="10486" width="8.7265625" style="2"/>
    <col min="10487" max="10487" width="11.81640625" style="2" customWidth="1"/>
    <col min="10488" max="10489" width="23.1796875" style="2" customWidth="1"/>
    <col min="10490" max="10490" width="34.81640625" style="2" customWidth="1"/>
    <col min="10491" max="10491" width="27.453125" style="2" customWidth="1"/>
    <col min="10492" max="10492" width="27.81640625" style="2" customWidth="1"/>
    <col min="10493" max="10495" width="22" style="2" customWidth="1"/>
    <col min="10496" max="10496" width="33.1796875" style="2" customWidth="1"/>
    <col min="10497" max="10497" width="15.81640625" style="2" customWidth="1"/>
    <col min="10498" max="10498" width="24.81640625" style="2" customWidth="1"/>
    <col min="10499" max="10499" width="15.81640625" style="2" customWidth="1"/>
    <col min="10500" max="10500" width="15.1796875" style="2" customWidth="1"/>
    <col min="10501" max="10501" width="12.1796875" style="2" customWidth="1"/>
    <col min="10502" max="10502" width="14.54296875" style="2" customWidth="1"/>
    <col min="10503" max="10503" width="13.81640625" style="2" customWidth="1"/>
    <col min="10504" max="10505" width="15.453125" style="2" customWidth="1"/>
    <col min="10506" max="10506" width="14.1796875" style="2" customWidth="1"/>
    <col min="10507" max="10507" width="15.1796875" style="2" customWidth="1"/>
    <col min="10508" max="10508" width="14.81640625" style="2" customWidth="1"/>
    <col min="10509" max="10509" width="15.54296875" style="2" customWidth="1"/>
    <col min="10510" max="10520" width="15.81640625" style="2" customWidth="1"/>
    <col min="10521" max="10541" width="8.7265625" style="2"/>
    <col min="10542" max="10542" width="11.1796875" style="2" customWidth="1"/>
    <col min="10543" max="10554" width="8.7265625" style="2"/>
    <col min="10555" max="10555" width="10.453125" style="2" bestFit="1" customWidth="1"/>
    <col min="10556" max="10566" width="8.7265625" style="2"/>
    <col min="10567" max="10567" width="46.81640625" style="2" customWidth="1"/>
    <col min="10568" max="10568" width="36" style="2" customWidth="1"/>
    <col min="10569" max="10742" width="8.7265625" style="2"/>
    <col min="10743" max="10743" width="11.81640625" style="2" customWidth="1"/>
    <col min="10744" max="10745" width="23.1796875" style="2" customWidth="1"/>
    <col min="10746" max="10746" width="34.81640625" style="2" customWidth="1"/>
    <col min="10747" max="10747" width="27.453125" style="2" customWidth="1"/>
    <col min="10748" max="10748" width="27.81640625" style="2" customWidth="1"/>
    <col min="10749" max="10751" width="22" style="2" customWidth="1"/>
    <col min="10752" max="10752" width="33.1796875" style="2" customWidth="1"/>
    <col min="10753" max="10753" width="15.81640625" style="2" customWidth="1"/>
    <col min="10754" max="10754" width="24.81640625" style="2" customWidth="1"/>
    <col min="10755" max="10755" width="15.81640625" style="2" customWidth="1"/>
    <col min="10756" max="10756" width="15.1796875" style="2" customWidth="1"/>
    <col min="10757" max="10757" width="12.1796875" style="2" customWidth="1"/>
    <col min="10758" max="10758" width="14.54296875" style="2" customWidth="1"/>
    <col min="10759" max="10759" width="13.81640625" style="2" customWidth="1"/>
    <col min="10760" max="10761" width="15.453125" style="2" customWidth="1"/>
    <col min="10762" max="10762" width="14.1796875" style="2" customWidth="1"/>
    <col min="10763" max="10763" width="15.1796875" style="2" customWidth="1"/>
    <col min="10764" max="10764" width="14.81640625" style="2" customWidth="1"/>
    <col min="10765" max="10765" width="15.54296875" style="2" customWidth="1"/>
    <col min="10766" max="10776" width="15.81640625" style="2" customWidth="1"/>
    <col min="10777" max="10797" width="8.7265625" style="2"/>
    <col min="10798" max="10798" width="11.1796875" style="2" customWidth="1"/>
    <col min="10799" max="10810" width="8.7265625" style="2"/>
    <col min="10811" max="10811" width="10.453125" style="2" bestFit="1" customWidth="1"/>
    <col min="10812" max="10822" width="8.7265625" style="2"/>
    <col min="10823" max="10823" width="46.81640625" style="2" customWidth="1"/>
    <col min="10824" max="10824" width="36" style="2" customWidth="1"/>
    <col min="10825" max="10998" width="8.7265625" style="2"/>
    <col min="10999" max="10999" width="11.81640625" style="2" customWidth="1"/>
    <col min="11000" max="11001" width="23.1796875" style="2" customWidth="1"/>
    <col min="11002" max="11002" width="34.81640625" style="2" customWidth="1"/>
    <col min="11003" max="11003" width="27.453125" style="2" customWidth="1"/>
    <col min="11004" max="11004" width="27.81640625" style="2" customWidth="1"/>
    <col min="11005" max="11007" width="22" style="2" customWidth="1"/>
    <col min="11008" max="11008" width="33.1796875" style="2" customWidth="1"/>
    <col min="11009" max="11009" width="15.81640625" style="2" customWidth="1"/>
    <col min="11010" max="11010" width="24.81640625" style="2" customWidth="1"/>
    <col min="11011" max="11011" width="15.81640625" style="2" customWidth="1"/>
    <col min="11012" max="11012" width="15.1796875" style="2" customWidth="1"/>
    <col min="11013" max="11013" width="12.1796875" style="2" customWidth="1"/>
    <col min="11014" max="11014" width="14.54296875" style="2" customWidth="1"/>
    <col min="11015" max="11015" width="13.81640625" style="2" customWidth="1"/>
    <col min="11016" max="11017" width="15.453125" style="2" customWidth="1"/>
    <col min="11018" max="11018" width="14.1796875" style="2" customWidth="1"/>
    <col min="11019" max="11019" width="15.1796875" style="2" customWidth="1"/>
    <col min="11020" max="11020" width="14.81640625" style="2" customWidth="1"/>
    <col min="11021" max="11021" width="15.54296875" style="2" customWidth="1"/>
    <col min="11022" max="11032" width="15.81640625" style="2" customWidth="1"/>
    <col min="11033" max="11053" width="8.7265625" style="2"/>
    <col min="11054" max="11054" width="11.1796875" style="2" customWidth="1"/>
    <col min="11055" max="11066" width="8.7265625" style="2"/>
    <col min="11067" max="11067" width="10.453125" style="2" bestFit="1" customWidth="1"/>
    <col min="11068" max="11078" width="8.7265625" style="2"/>
    <col min="11079" max="11079" width="46.81640625" style="2" customWidth="1"/>
    <col min="11080" max="11080" width="36" style="2" customWidth="1"/>
    <col min="11081" max="11254" width="8.7265625" style="2"/>
    <col min="11255" max="11255" width="11.81640625" style="2" customWidth="1"/>
    <col min="11256" max="11257" width="23.1796875" style="2" customWidth="1"/>
    <col min="11258" max="11258" width="34.81640625" style="2" customWidth="1"/>
    <col min="11259" max="11259" width="27.453125" style="2" customWidth="1"/>
    <col min="11260" max="11260" width="27.81640625" style="2" customWidth="1"/>
    <col min="11261" max="11263" width="22" style="2" customWidth="1"/>
    <col min="11264" max="11264" width="33.1796875" style="2" customWidth="1"/>
    <col min="11265" max="11265" width="15.81640625" style="2" customWidth="1"/>
    <col min="11266" max="11266" width="24.81640625" style="2" customWidth="1"/>
    <col min="11267" max="11267" width="15.81640625" style="2" customWidth="1"/>
    <col min="11268" max="11268" width="15.1796875" style="2" customWidth="1"/>
    <col min="11269" max="11269" width="12.1796875" style="2" customWidth="1"/>
    <col min="11270" max="11270" width="14.54296875" style="2" customWidth="1"/>
    <col min="11271" max="11271" width="13.81640625" style="2" customWidth="1"/>
    <col min="11272" max="11273" width="15.453125" style="2" customWidth="1"/>
    <col min="11274" max="11274" width="14.1796875" style="2" customWidth="1"/>
    <col min="11275" max="11275" width="15.1796875" style="2" customWidth="1"/>
    <col min="11276" max="11276" width="14.81640625" style="2" customWidth="1"/>
    <col min="11277" max="11277" width="15.54296875" style="2" customWidth="1"/>
    <col min="11278" max="11288" width="15.81640625" style="2" customWidth="1"/>
    <col min="11289" max="11309" width="8.7265625" style="2"/>
    <col min="11310" max="11310" width="11.1796875" style="2" customWidth="1"/>
    <col min="11311" max="11322" width="8.7265625" style="2"/>
    <col min="11323" max="11323" width="10.453125" style="2" bestFit="1" customWidth="1"/>
    <col min="11324" max="11334" width="8.7265625" style="2"/>
    <col min="11335" max="11335" width="46.81640625" style="2" customWidth="1"/>
    <col min="11336" max="11336" width="36" style="2" customWidth="1"/>
    <col min="11337" max="11510" width="8.7265625" style="2"/>
    <col min="11511" max="11511" width="11.81640625" style="2" customWidth="1"/>
    <col min="11512" max="11513" width="23.1796875" style="2" customWidth="1"/>
    <col min="11514" max="11514" width="34.81640625" style="2" customWidth="1"/>
    <col min="11515" max="11515" width="27.453125" style="2" customWidth="1"/>
    <col min="11516" max="11516" width="27.81640625" style="2" customWidth="1"/>
    <col min="11517" max="11519" width="22" style="2" customWidth="1"/>
    <col min="11520" max="11520" width="33.1796875" style="2" customWidth="1"/>
    <col min="11521" max="11521" width="15.81640625" style="2" customWidth="1"/>
    <col min="11522" max="11522" width="24.81640625" style="2" customWidth="1"/>
    <col min="11523" max="11523" width="15.81640625" style="2" customWidth="1"/>
    <col min="11524" max="11524" width="15.1796875" style="2" customWidth="1"/>
    <col min="11525" max="11525" width="12.1796875" style="2" customWidth="1"/>
    <col min="11526" max="11526" width="14.54296875" style="2" customWidth="1"/>
    <col min="11527" max="11527" width="13.81640625" style="2" customWidth="1"/>
    <col min="11528" max="11529" width="15.453125" style="2" customWidth="1"/>
    <col min="11530" max="11530" width="14.1796875" style="2" customWidth="1"/>
    <col min="11531" max="11531" width="15.1796875" style="2" customWidth="1"/>
    <col min="11532" max="11532" width="14.81640625" style="2" customWidth="1"/>
    <col min="11533" max="11533" width="15.54296875" style="2" customWidth="1"/>
    <col min="11534" max="11544" width="15.81640625" style="2" customWidth="1"/>
    <col min="11545" max="11565" width="8.7265625" style="2"/>
    <col min="11566" max="11566" width="11.1796875" style="2" customWidth="1"/>
    <col min="11567" max="11578" width="8.7265625" style="2"/>
    <col min="11579" max="11579" width="10.453125" style="2" bestFit="1" customWidth="1"/>
    <col min="11580" max="11590" width="8.7265625" style="2"/>
    <col min="11591" max="11591" width="46.81640625" style="2" customWidth="1"/>
    <col min="11592" max="11592" width="36" style="2" customWidth="1"/>
    <col min="11593" max="11766" width="8.7265625" style="2"/>
    <col min="11767" max="11767" width="11.81640625" style="2" customWidth="1"/>
    <col min="11768" max="11769" width="23.1796875" style="2" customWidth="1"/>
    <col min="11770" max="11770" width="34.81640625" style="2" customWidth="1"/>
    <col min="11771" max="11771" width="27.453125" style="2" customWidth="1"/>
    <col min="11772" max="11772" width="27.81640625" style="2" customWidth="1"/>
    <col min="11773" max="11775" width="22" style="2" customWidth="1"/>
    <col min="11776" max="11776" width="33.1796875" style="2" customWidth="1"/>
    <col min="11777" max="11777" width="15.81640625" style="2" customWidth="1"/>
    <col min="11778" max="11778" width="24.81640625" style="2" customWidth="1"/>
    <col min="11779" max="11779" width="15.81640625" style="2" customWidth="1"/>
    <col min="11780" max="11780" width="15.1796875" style="2" customWidth="1"/>
    <col min="11781" max="11781" width="12.1796875" style="2" customWidth="1"/>
    <col min="11782" max="11782" width="14.54296875" style="2" customWidth="1"/>
    <col min="11783" max="11783" width="13.81640625" style="2" customWidth="1"/>
    <col min="11784" max="11785" width="15.453125" style="2" customWidth="1"/>
    <col min="11786" max="11786" width="14.1796875" style="2" customWidth="1"/>
    <col min="11787" max="11787" width="15.1796875" style="2" customWidth="1"/>
    <col min="11788" max="11788" width="14.81640625" style="2" customWidth="1"/>
    <col min="11789" max="11789" width="15.54296875" style="2" customWidth="1"/>
    <col min="11790" max="11800" width="15.81640625" style="2" customWidth="1"/>
    <col min="11801" max="11821" width="8.7265625" style="2"/>
    <col min="11822" max="11822" width="11.1796875" style="2" customWidth="1"/>
    <col min="11823" max="11834" width="8.7265625" style="2"/>
    <col min="11835" max="11835" width="10.453125" style="2" bestFit="1" customWidth="1"/>
    <col min="11836" max="11846" width="8.7265625" style="2"/>
    <col min="11847" max="11847" width="46.81640625" style="2" customWidth="1"/>
    <col min="11848" max="11848" width="36" style="2" customWidth="1"/>
    <col min="11849" max="12022" width="8.7265625" style="2"/>
    <col min="12023" max="12023" width="11.81640625" style="2" customWidth="1"/>
    <col min="12024" max="12025" width="23.1796875" style="2" customWidth="1"/>
    <col min="12026" max="12026" width="34.81640625" style="2" customWidth="1"/>
    <col min="12027" max="12027" width="27.453125" style="2" customWidth="1"/>
    <col min="12028" max="12028" width="27.81640625" style="2" customWidth="1"/>
    <col min="12029" max="12031" width="22" style="2" customWidth="1"/>
    <col min="12032" max="12032" width="33.1796875" style="2" customWidth="1"/>
    <col min="12033" max="12033" width="15.81640625" style="2" customWidth="1"/>
    <col min="12034" max="12034" width="24.81640625" style="2" customWidth="1"/>
    <col min="12035" max="12035" width="15.81640625" style="2" customWidth="1"/>
    <col min="12036" max="12036" width="15.1796875" style="2" customWidth="1"/>
    <col min="12037" max="12037" width="12.1796875" style="2" customWidth="1"/>
    <col min="12038" max="12038" width="14.54296875" style="2" customWidth="1"/>
    <col min="12039" max="12039" width="13.81640625" style="2" customWidth="1"/>
    <col min="12040" max="12041" width="15.453125" style="2" customWidth="1"/>
    <col min="12042" max="12042" width="14.1796875" style="2" customWidth="1"/>
    <col min="12043" max="12043" width="15.1796875" style="2" customWidth="1"/>
    <col min="12044" max="12044" width="14.81640625" style="2" customWidth="1"/>
    <col min="12045" max="12045" width="15.54296875" style="2" customWidth="1"/>
    <col min="12046" max="12056" width="15.81640625" style="2" customWidth="1"/>
    <col min="12057" max="12077" width="8.7265625" style="2"/>
    <col min="12078" max="12078" width="11.1796875" style="2" customWidth="1"/>
    <col min="12079" max="12090" width="8.7265625" style="2"/>
    <col min="12091" max="12091" width="10.453125" style="2" bestFit="1" customWidth="1"/>
    <col min="12092" max="12102" width="8.7265625" style="2"/>
    <col min="12103" max="12103" width="46.81640625" style="2" customWidth="1"/>
    <col min="12104" max="12104" width="36" style="2" customWidth="1"/>
    <col min="12105" max="12278" width="8.7265625" style="2"/>
    <col min="12279" max="12279" width="11.81640625" style="2" customWidth="1"/>
    <col min="12280" max="12281" width="23.1796875" style="2" customWidth="1"/>
    <col min="12282" max="12282" width="34.81640625" style="2" customWidth="1"/>
    <col min="12283" max="12283" width="27.453125" style="2" customWidth="1"/>
    <col min="12284" max="12284" width="27.81640625" style="2" customWidth="1"/>
    <col min="12285" max="12287" width="22" style="2" customWidth="1"/>
    <col min="12288" max="12288" width="33.1796875" style="2" customWidth="1"/>
    <col min="12289" max="12289" width="15.81640625" style="2" customWidth="1"/>
    <col min="12290" max="12290" width="24.81640625" style="2" customWidth="1"/>
    <col min="12291" max="12291" width="15.81640625" style="2" customWidth="1"/>
    <col min="12292" max="12292" width="15.1796875" style="2" customWidth="1"/>
    <col min="12293" max="12293" width="12.1796875" style="2" customWidth="1"/>
    <col min="12294" max="12294" width="14.54296875" style="2" customWidth="1"/>
    <col min="12295" max="12295" width="13.81640625" style="2" customWidth="1"/>
    <col min="12296" max="12297" width="15.453125" style="2" customWidth="1"/>
    <col min="12298" max="12298" width="14.1796875" style="2" customWidth="1"/>
    <col min="12299" max="12299" width="15.1796875" style="2" customWidth="1"/>
    <col min="12300" max="12300" width="14.81640625" style="2" customWidth="1"/>
    <col min="12301" max="12301" width="15.54296875" style="2" customWidth="1"/>
    <col min="12302" max="12312" width="15.81640625" style="2" customWidth="1"/>
    <col min="12313" max="12333" width="8.7265625" style="2"/>
    <col min="12334" max="12334" width="11.1796875" style="2" customWidth="1"/>
    <col min="12335" max="12346" width="8.7265625" style="2"/>
    <col min="12347" max="12347" width="10.453125" style="2" bestFit="1" customWidth="1"/>
    <col min="12348" max="12358" width="8.7265625" style="2"/>
    <col min="12359" max="12359" width="46.81640625" style="2" customWidth="1"/>
    <col min="12360" max="12360" width="36" style="2" customWidth="1"/>
    <col min="12361" max="12534" width="8.7265625" style="2"/>
    <col min="12535" max="12535" width="11.81640625" style="2" customWidth="1"/>
    <col min="12536" max="12537" width="23.1796875" style="2" customWidth="1"/>
    <col min="12538" max="12538" width="34.81640625" style="2" customWidth="1"/>
    <col min="12539" max="12539" width="27.453125" style="2" customWidth="1"/>
    <col min="12540" max="12540" width="27.81640625" style="2" customWidth="1"/>
    <col min="12541" max="12543" width="22" style="2" customWidth="1"/>
    <col min="12544" max="12544" width="33.1796875" style="2" customWidth="1"/>
    <col min="12545" max="12545" width="15.81640625" style="2" customWidth="1"/>
    <col min="12546" max="12546" width="24.81640625" style="2" customWidth="1"/>
    <col min="12547" max="12547" width="15.81640625" style="2" customWidth="1"/>
    <col min="12548" max="12548" width="15.1796875" style="2" customWidth="1"/>
    <col min="12549" max="12549" width="12.1796875" style="2" customWidth="1"/>
    <col min="12550" max="12550" width="14.54296875" style="2" customWidth="1"/>
    <col min="12551" max="12551" width="13.81640625" style="2" customWidth="1"/>
    <col min="12552" max="12553" width="15.453125" style="2" customWidth="1"/>
    <col min="12554" max="12554" width="14.1796875" style="2" customWidth="1"/>
    <col min="12555" max="12555" width="15.1796875" style="2" customWidth="1"/>
    <col min="12556" max="12556" width="14.81640625" style="2" customWidth="1"/>
    <col min="12557" max="12557" width="15.54296875" style="2" customWidth="1"/>
    <col min="12558" max="12568" width="15.81640625" style="2" customWidth="1"/>
    <col min="12569" max="12589" width="8.7265625" style="2"/>
    <col min="12590" max="12590" width="11.1796875" style="2" customWidth="1"/>
    <col min="12591" max="12602" width="8.7265625" style="2"/>
    <col min="12603" max="12603" width="10.453125" style="2" bestFit="1" customWidth="1"/>
    <col min="12604" max="12614" width="8.7265625" style="2"/>
    <col min="12615" max="12615" width="46.81640625" style="2" customWidth="1"/>
    <col min="12616" max="12616" width="36" style="2" customWidth="1"/>
    <col min="12617" max="12790" width="8.7265625" style="2"/>
    <col min="12791" max="12791" width="11.81640625" style="2" customWidth="1"/>
    <col min="12792" max="12793" width="23.1796875" style="2" customWidth="1"/>
    <col min="12794" max="12794" width="34.81640625" style="2" customWidth="1"/>
    <col min="12795" max="12795" width="27.453125" style="2" customWidth="1"/>
    <col min="12796" max="12796" width="27.81640625" style="2" customWidth="1"/>
    <col min="12797" max="12799" width="22" style="2" customWidth="1"/>
    <col min="12800" max="12800" width="33.1796875" style="2" customWidth="1"/>
    <col min="12801" max="12801" width="15.81640625" style="2" customWidth="1"/>
    <col min="12802" max="12802" width="24.81640625" style="2" customWidth="1"/>
    <col min="12803" max="12803" width="15.81640625" style="2" customWidth="1"/>
    <col min="12804" max="12804" width="15.1796875" style="2" customWidth="1"/>
    <col min="12805" max="12805" width="12.1796875" style="2" customWidth="1"/>
    <col min="12806" max="12806" width="14.54296875" style="2" customWidth="1"/>
    <col min="12807" max="12807" width="13.81640625" style="2" customWidth="1"/>
    <col min="12808" max="12809" width="15.453125" style="2" customWidth="1"/>
    <col min="12810" max="12810" width="14.1796875" style="2" customWidth="1"/>
    <col min="12811" max="12811" width="15.1796875" style="2" customWidth="1"/>
    <col min="12812" max="12812" width="14.81640625" style="2" customWidth="1"/>
    <col min="12813" max="12813" width="15.54296875" style="2" customWidth="1"/>
    <col min="12814" max="12824" width="15.81640625" style="2" customWidth="1"/>
    <col min="12825" max="12845" width="8.7265625" style="2"/>
    <col min="12846" max="12846" width="11.1796875" style="2" customWidth="1"/>
    <col min="12847" max="12858" width="8.7265625" style="2"/>
    <col min="12859" max="12859" width="10.453125" style="2" bestFit="1" customWidth="1"/>
    <col min="12860" max="12870" width="8.7265625" style="2"/>
    <col min="12871" max="12871" width="46.81640625" style="2" customWidth="1"/>
    <col min="12872" max="12872" width="36" style="2" customWidth="1"/>
    <col min="12873" max="13046" width="8.7265625" style="2"/>
    <col min="13047" max="13047" width="11.81640625" style="2" customWidth="1"/>
    <col min="13048" max="13049" width="23.1796875" style="2" customWidth="1"/>
    <col min="13050" max="13050" width="34.81640625" style="2" customWidth="1"/>
    <col min="13051" max="13051" width="27.453125" style="2" customWidth="1"/>
    <col min="13052" max="13052" width="27.81640625" style="2" customWidth="1"/>
    <col min="13053" max="13055" width="22" style="2" customWidth="1"/>
    <col min="13056" max="13056" width="33.1796875" style="2" customWidth="1"/>
    <col min="13057" max="13057" width="15.81640625" style="2" customWidth="1"/>
    <col min="13058" max="13058" width="24.81640625" style="2" customWidth="1"/>
    <col min="13059" max="13059" width="15.81640625" style="2" customWidth="1"/>
    <col min="13060" max="13060" width="15.1796875" style="2" customWidth="1"/>
    <col min="13061" max="13061" width="12.1796875" style="2" customWidth="1"/>
    <col min="13062" max="13062" width="14.54296875" style="2" customWidth="1"/>
    <col min="13063" max="13063" width="13.81640625" style="2" customWidth="1"/>
    <col min="13064" max="13065" width="15.453125" style="2" customWidth="1"/>
    <col min="13066" max="13066" width="14.1796875" style="2" customWidth="1"/>
    <col min="13067" max="13067" width="15.1796875" style="2" customWidth="1"/>
    <col min="13068" max="13068" width="14.81640625" style="2" customWidth="1"/>
    <col min="13069" max="13069" width="15.54296875" style="2" customWidth="1"/>
    <col min="13070" max="13080" width="15.81640625" style="2" customWidth="1"/>
    <col min="13081" max="13101" width="8.7265625" style="2"/>
    <col min="13102" max="13102" width="11.1796875" style="2" customWidth="1"/>
    <col min="13103" max="13114" width="8.7265625" style="2"/>
    <col min="13115" max="13115" width="10.453125" style="2" bestFit="1" customWidth="1"/>
    <col min="13116" max="13126" width="8.7265625" style="2"/>
    <col min="13127" max="13127" width="46.81640625" style="2" customWidth="1"/>
    <col min="13128" max="13128" width="36" style="2" customWidth="1"/>
    <col min="13129" max="13302" width="8.7265625" style="2"/>
    <col min="13303" max="13303" width="11.81640625" style="2" customWidth="1"/>
    <col min="13304" max="13305" width="23.1796875" style="2" customWidth="1"/>
    <col min="13306" max="13306" width="34.81640625" style="2" customWidth="1"/>
    <col min="13307" max="13307" width="27.453125" style="2" customWidth="1"/>
    <col min="13308" max="13308" width="27.81640625" style="2" customWidth="1"/>
    <col min="13309" max="13311" width="22" style="2" customWidth="1"/>
    <col min="13312" max="13312" width="33.1796875" style="2" customWidth="1"/>
    <col min="13313" max="13313" width="15.81640625" style="2" customWidth="1"/>
    <col min="13314" max="13314" width="24.81640625" style="2" customWidth="1"/>
    <col min="13315" max="13315" width="15.81640625" style="2" customWidth="1"/>
    <col min="13316" max="13316" width="15.1796875" style="2" customWidth="1"/>
    <col min="13317" max="13317" width="12.1796875" style="2" customWidth="1"/>
    <col min="13318" max="13318" width="14.54296875" style="2" customWidth="1"/>
    <col min="13319" max="13319" width="13.81640625" style="2" customWidth="1"/>
    <col min="13320" max="13321" width="15.453125" style="2" customWidth="1"/>
    <col min="13322" max="13322" width="14.1796875" style="2" customWidth="1"/>
    <col min="13323" max="13323" width="15.1796875" style="2" customWidth="1"/>
    <col min="13324" max="13324" width="14.81640625" style="2" customWidth="1"/>
    <col min="13325" max="13325" width="15.54296875" style="2" customWidth="1"/>
    <col min="13326" max="13336" width="15.81640625" style="2" customWidth="1"/>
    <col min="13337" max="13357" width="8.7265625" style="2"/>
    <col min="13358" max="13358" width="11.1796875" style="2" customWidth="1"/>
    <col min="13359" max="13370" width="8.7265625" style="2"/>
    <col min="13371" max="13371" width="10.453125" style="2" bestFit="1" customWidth="1"/>
    <col min="13372" max="13382" width="8.7265625" style="2"/>
    <col min="13383" max="13383" width="46.81640625" style="2" customWidth="1"/>
    <col min="13384" max="13384" width="36" style="2" customWidth="1"/>
    <col min="13385" max="13558" width="8.7265625" style="2"/>
    <col min="13559" max="13559" width="11.81640625" style="2" customWidth="1"/>
    <col min="13560" max="13561" width="23.1796875" style="2" customWidth="1"/>
    <col min="13562" max="13562" width="34.81640625" style="2" customWidth="1"/>
    <col min="13563" max="13563" width="27.453125" style="2" customWidth="1"/>
    <col min="13564" max="13564" width="27.81640625" style="2" customWidth="1"/>
    <col min="13565" max="13567" width="22" style="2" customWidth="1"/>
    <col min="13568" max="13568" width="33.1796875" style="2" customWidth="1"/>
    <col min="13569" max="13569" width="15.81640625" style="2" customWidth="1"/>
    <col min="13570" max="13570" width="24.81640625" style="2" customWidth="1"/>
    <col min="13571" max="13571" width="15.81640625" style="2" customWidth="1"/>
    <col min="13572" max="13572" width="15.1796875" style="2" customWidth="1"/>
    <col min="13573" max="13573" width="12.1796875" style="2" customWidth="1"/>
    <col min="13574" max="13574" width="14.54296875" style="2" customWidth="1"/>
    <col min="13575" max="13575" width="13.81640625" style="2" customWidth="1"/>
    <col min="13576" max="13577" width="15.453125" style="2" customWidth="1"/>
    <col min="13578" max="13578" width="14.1796875" style="2" customWidth="1"/>
    <col min="13579" max="13579" width="15.1796875" style="2" customWidth="1"/>
    <col min="13580" max="13580" width="14.81640625" style="2" customWidth="1"/>
    <col min="13581" max="13581" width="15.54296875" style="2" customWidth="1"/>
    <col min="13582" max="13592" width="15.81640625" style="2" customWidth="1"/>
    <col min="13593" max="13613" width="8.7265625" style="2"/>
    <col min="13614" max="13614" width="11.1796875" style="2" customWidth="1"/>
    <col min="13615" max="13626" width="8.7265625" style="2"/>
    <col min="13627" max="13627" width="10.453125" style="2" bestFit="1" customWidth="1"/>
    <col min="13628" max="13638" width="8.7265625" style="2"/>
    <col min="13639" max="13639" width="46.81640625" style="2" customWidth="1"/>
    <col min="13640" max="13640" width="36" style="2" customWidth="1"/>
    <col min="13641" max="13814" width="8.7265625" style="2"/>
    <col min="13815" max="13815" width="11.81640625" style="2" customWidth="1"/>
    <col min="13816" max="13817" width="23.1796875" style="2" customWidth="1"/>
    <col min="13818" max="13818" width="34.81640625" style="2" customWidth="1"/>
    <col min="13819" max="13819" width="27.453125" style="2" customWidth="1"/>
    <col min="13820" max="13820" width="27.81640625" style="2" customWidth="1"/>
    <col min="13821" max="13823" width="22" style="2" customWidth="1"/>
    <col min="13824" max="13824" width="33.1796875" style="2" customWidth="1"/>
    <col min="13825" max="13825" width="15.81640625" style="2" customWidth="1"/>
    <col min="13826" max="13826" width="24.81640625" style="2" customWidth="1"/>
    <col min="13827" max="13827" width="15.81640625" style="2" customWidth="1"/>
    <col min="13828" max="13828" width="15.1796875" style="2" customWidth="1"/>
    <col min="13829" max="13829" width="12.1796875" style="2" customWidth="1"/>
    <col min="13830" max="13830" width="14.54296875" style="2" customWidth="1"/>
    <col min="13831" max="13831" width="13.81640625" style="2" customWidth="1"/>
    <col min="13832" max="13833" width="15.453125" style="2" customWidth="1"/>
    <col min="13834" max="13834" width="14.1796875" style="2" customWidth="1"/>
    <col min="13835" max="13835" width="15.1796875" style="2" customWidth="1"/>
    <col min="13836" max="13836" width="14.81640625" style="2" customWidth="1"/>
    <col min="13837" max="13837" width="15.54296875" style="2" customWidth="1"/>
    <col min="13838" max="13848" width="15.81640625" style="2" customWidth="1"/>
    <col min="13849" max="13869" width="8.7265625" style="2"/>
    <col min="13870" max="13870" width="11.1796875" style="2" customWidth="1"/>
    <col min="13871" max="13882" width="8.7265625" style="2"/>
    <col min="13883" max="13883" width="10.453125" style="2" bestFit="1" customWidth="1"/>
    <col min="13884" max="13894" width="8.7265625" style="2"/>
    <col min="13895" max="13895" width="46.81640625" style="2" customWidth="1"/>
    <col min="13896" max="13896" width="36" style="2" customWidth="1"/>
    <col min="13897" max="14070" width="8.7265625" style="2"/>
    <col min="14071" max="14071" width="11.81640625" style="2" customWidth="1"/>
    <col min="14072" max="14073" width="23.1796875" style="2" customWidth="1"/>
    <col min="14074" max="14074" width="34.81640625" style="2" customWidth="1"/>
    <col min="14075" max="14075" width="27.453125" style="2" customWidth="1"/>
    <col min="14076" max="14076" width="27.81640625" style="2" customWidth="1"/>
    <col min="14077" max="14079" width="22" style="2" customWidth="1"/>
    <col min="14080" max="14080" width="33.1796875" style="2" customWidth="1"/>
    <col min="14081" max="14081" width="15.81640625" style="2" customWidth="1"/>
    <col min="14082" max="14082" width="24.81640625" style="2" customWidth="1"/>
    <col min="14083" max="14083" width="15.81640625" style="2" customWidth="1"/>
    <col min="14084" max="14084" width="15.1796875" style="2" customWidth="1"/>
    <col min="14085" max="14085" width="12.1796875" style="2" customWidth="1"/>
    <col min="14086" max="14086" width="14.54296875" style="2" customWidth="1"/>
    <col min="14087" max="14087" width="13.81640625" style="2" customWidth="1"/>
    <col min="14088" max="14089" width="15.453125" style="2" customWidth="1"/>
    <col min="14090" max="14090" width="14.1796875" style="2" customWidth="1"/>
    <col min="14091" max="14091" width="15.1796875" style="2" customWidth="1"/>
    <col min="14092" max="14092" width="14.81640625" style="2" customWidth="1"/>
    <col min="14093" max="14093" width="15.54296875" style="2" customWidth="1"/>
    <col min="14094" max="14104" width="15.81640625" style="2" customWidth="1"/>
    <col min="14105" max="14125" width="8.7265625" style="2"/>
    <col min="14126" max="14126" width="11.1796875" style="2" customWidth="1"/>
    <col min="14127" max="14138" width="8.7265625" style="2"/>
    <col min="14139" max="14139" width="10.453125" style="2" bestFit="1" customWidth="1"/>
    <col min="14140" max="14150" width="8.7265625" style="2"/>
    <col min="14151" max="14151" width="46.81640625" style="2" customWidth="1"/>
    <col min="14152" max="14152" width="36" style="2" customWidth="1"/>
    <col min="14153" max="14326" width="8.7265625" style="2"/>
    <col min="14327" max="14327" width="11.81640625" style="2" customWidth="1"/>
    <col min="14328" max="14329" width="23.1796875" style="2" customWidth="1"/>
    <col min="14330" max="14330" width="34.81640625" style="2" customWidth="1"/>
    <col min="14331" max="14331" width="27.453125" style="2" customWidth="1"/>
    <col min="14332" max="14332" width="27.81640625" style="2" customWidth="1"/>
    <col min="14333" max="14335" width="22" style="2" customWidth="1"/>
    <col min="14336" max="14336" width="33.1796875" style="2" customWidth="1"/>
    <col min="14337" max="14337" width="15.81640625" style="2" customWidth="1"/>
    <col min="14338" max="14338" width="24.81640625" style="2" customWidth="1"/>
    <col min="14339" max="14339" width="15.81640625" style="2" customWidth="1"/>
    <col min="14340" max="14340" width="15.1796875" style="2" customWidth="1"/>
    <col min="14341" max="14341" width="12.1796875" style="2" customWidth="1"/>
    <col min="14342" max="14342" width="14.54296875" style="2" customWidth="1"/>
    <col min="14343" max="14343" width="13.81640625" style="2" customWidth="1"/>
    <col min="14344" max="14345" width="15.453125" style="2" customWidth="1"/>
    <col min="14346" max="14346" width="14.1796875" style="2" customWidth="1"/>
    <col min="14347" max="14347" width="15.1796875" style="2" customWidth="1"/>
    <col min="14348" max="14348" width="14.81640625" style="2" customWidth="1"/>
    <col min="14349" max="14349" width="15.54296875" style="2" customWidth="1"/>
    <col min="14350" max="14360" width="15.81640625" style="2" customWidth="1"/>
    <col min="14361" max="14381" width="8.7265625" style="2"/>
    <col min="14382" max="14382" width="11.1796875" style="2" customWidth="1"/>
    <col min="14383" max="14394" width="8.7265625" style="2"/>
    <col min="14395" max="14395" width="10.453125" style="2" bestFit="1" customWidth="1"/>
    <col min="14396" max="14406" width="8.7265625" style="2"/>
    <col min="14407" max="14407" width="46.81640625" style="2" customWidth="1"/>
    <col min="14408" max="14408" width="36" style="2" customWidth="1"/>
    <col min="14409" max="14582" width="8.7265625" style="2"/>
    <col min="14583" max="14583" width="11.81640625" style="2" customWidth="1"/>
    <col min="14584" max="14585" width="23.1796875" style="2" customWidth="1"/>
    <col min="14586" max="14586" width="34.81640625" style="2" customWidth="1"/>
    <col min="14587" max="14587" width="27.453125" style="2" customWidth="1"/>
    <col min="14588" max="14588" width="27.81640625" style="2" customWidth="1"/>
    <col min="14589" max="14591" width="22" style="2" customWidth="1"/>
    <col min="14592" max="14592" width="33.1796875" style="2" customWidth="1"/>
    <col min="14593" max="14593" width="15.81640625" style="2" customWidth="1"/>
    <col min="14594" max="14594" width="24.81640625" style="2" customWidth="1"/>
    <col min="14595" max="14595" width="15.81640625" style="2" customWidth="1"/>
    <col min="14596" max="14596" width="15.1796875" style="2" customWidth="1"/>
    <col min="14597" max="14597" width="12.1796875" style="2" customWidth="1"/>
    <col min="14598" max="14598" width="14.54296875" style="2" customWidth="1"/>
    <col min="14599" max="14599" width="13.81640625" style="2" customWidth="1"/>
    <col min="14600" max="14601" width="15.453125" style="2" customWidth="1"/>
    <col min="14602" max="14602" width="14.1796875" style="2" customWidth="1"/>
    <col min="14603" max="14603" width="15.1796875" style="2" customWidth="1"/>
    <col min="14604" max="14604" width="14.81640625" style="2" customWidth="1"/>
    <col min="14605" max="14605" width="15.54296875" style="2" customWidth="1"/>
    <col min="14606" max="14616" width="15.81640625" style="2" customWidth="1"/>
    <col min="14617" max="14637" width="8.7265625" style="2"/>
    <col min="14638" max="14638" width="11.1796875" style="2" customWidth="1"/>
    <col min="14639" max="14650" width="8.7265625" style="2"/>
    <col min="14651" max="14651" width="10.453125" style="2" bestFit="1" customWidth="1"/>
    <col min="14652" max="14662" width="8.7265625" style="2"/>
    <col min="14663" max="14663" width="46.81640625" style="2" customWidth="1"/>
    <col min="14664" max="14664" width="36" style="2" customWidth="1"/>
    <col min="14665" max="14838" width="8.7265625" style="2"/>
    <col min="14839" max="14839" width="11.81640625" style="2" customWidth="1"/>
    <col min="14840" max="14841" width="23.1796875" style="2" customWidth="1"/>
    <col min="14842" max="14842" width="34.81640625" style="2" customWidth="1"/>
    <col min="14843" max="14843" width="27.453125" style="2" customWidth="1"/>
    <col min="14844" max="14844" width="27.81640625" style="2" customWidth="1"/>
    <col min="14845" max="14847" width="22" style="2" customWidth="1"/>
    <col min="14848" max="14848" width="33.1796875" style="2" customWidth="1"/>
    <col min="14849" max="14849" width="15.81640625" style="2" customWidth="1"/>
    <col min="14850" max="14850" width="24.81640625" style="2" customWidth="1"/>
    <col min="14851" max="14851" width="15.81640625" style="2" customWidth="1"/>
    <col min="14852" max="14852" width="15.1796875" style="2" customWidth="1"/>
    <col min="14853" max="14853" width="12.1796875" style="2" customWidth="1"/>
    <col min="14854" max="14854" width="14.54296875" style="2" customWidth="1"/>
    <col min="14855" max="14855" width="13.81640625" style="2" customWidth="1"/>
    <col min="14856" max="14857" width="15.453125" style="2" customWidth="1"/>
    <col min="14858" max="14858" width="14.1796875" style="2" customWidth="1"/>
    <col min="14859" max="14859" width="15.1796875" style="2" customWidth="1"/>
    <col min="14860" max="14860" width="14.81640625" style="2" customWidth="1"/>
    <col min="14861" max="14861" width="15.54296875" style="2" customWidth="1"/>
    <col min="14862" max="14872" width="15.81640625" style="2" customWidth="1"/>
    <col min="14873" max="14893" width="8.7265625" style="2"/>
    <col min="14894" max="14894" width="11.1796875" style="2" customWidth="1"/>
    <col min="14895" max="14906" width="8.7265625" style="2"/>
    <col min="14907" max="14907" width="10.453125" style="2" bestFit="1" customWidth="1"/>
    <col min="14908" max="14918" width="8.7265625" style="2"/>
    <col min="14919" max="14919" width="46.81640625" style="2" customWidth="1"/>
    <col min="14920" max="14920" width="36" style="2" customWidth="1"/>
    <col min="14921" max="15094" width="8.7265625" style="2"/>
    <col min="15095" max="15095" width="11.81640625" style="2" customWidth="1"/>
    <col min="15096" max="15097" width="23.1796875" style="2" customWidth="1"/>
    <col min="15098" max="15098" width="34.81640625" style="2" customWidth="1"/>
    <col min="15099" max="15099" width="27.453125" style="2" customWidth="1"/>
    <col min="15100" max="15100" width="27.81640625" style="2" customWidth="1"/>
    <col min="15101" max="15103" width="22" style="2" customWidth="1"/>
    <col min="15104" max="15104" width="33.1796875" style="2" customWidth="1"/>
    <col min="15105" max="15105" width="15.81640625" style="2" customWidth="1"/>
    <col min="15106" max="15106" width="24.81640625" style="2" customWidth="1"/>
    <col min="15107" max="15107" width="15.81640625" style="2" customWidth="1"/>
    <col min="15108" max="15108" width="15.1796875" style="2" customWidth="1"/>
    <col min="15109" max="15109" width="12.1796875" style="2" customWidth="1"/>
    <col min="15110" max="15110" width="14.54296875" style="2" customWidth="1"/>
    <col min="15111" max="15111" width="13.81640625" style="2" customWidth="1"/>
    <col min="15112" max="15113" width="15.453125" style="2" customWidth="1"/>
    <col min="15114" max="15114" width="14.1796875" style="2" customWidth="1"/>
    <col min="15115" max="15115" width="15.1796875" style="2" customWidth="1"/>
    <col min="15116" max="15116" width="14.81640625" style="2" customWidth="1"/>
    <col min="15117" max="15117" width="15.54296875" style="2" customWidth="1"/>
    <col min="15118" max="15128" width="15.81640625" style="2" customWidth="1"/>
    <col min="15129" max="15149" width="8.7265625" style="2"/>
    <col min="15150" max="15150" width="11.1796875" style="2" customWidth="1"/>
    <col min="15151" max="15162" width="8.7265625" style="2"/>
    <col min="15163" max="15163" width="10.453125" style="2" bestFit="1" customWidth="1"/>
    <col min="15164" max="15174" width="8.7265625" style="2"/>
    <col min="15175" max="15175" width="46.81640625" style="2" customWidth="1"/>
    <col min="15176" max="15176" width="36" style="2" customWidth="1"/>
    <col min="15177" max="15350" width="8.7265625" style="2"/>
    <col min="15351" max="15351" width="11.81640625" style="2" customWidth="1"/>
    <col min="15352" max="15353" width="23.1796875" style="2" customWidth="1"/>
    <col min="15354" max="15354" width="34.81640625" style="2" customWidth="1"/>
    <col min="15355" max="15355" width="27.453125" style="2" customWidth="1"/>
    <col min="15356" max="15356" width="27.81640625" style="2" customWidth="1"/>
    <col min="15357" max="15359" width="22" style="2" customWidth="1"/>
    <col min="15360" max="15360" width="33.1796875" style="2" customWidth="1"/>
    <col min="15361" max="15361" width="15.81640625" style="2" customWidth="1"/>
    <col min="15362" max="15362" width="24.81640625" style="2" customWidth="1"/>
    <col min="15363" max="15363" width="15.81640625" style="2" customWidth="1"/>
    <col min="15364" max="15364" width="15.1796875" style="2" customWidth="1"/>
    <col min="15365" max="15365" width="12.1796875" style="2" customWidth="1"/>
    <col min="15366" max="15366" width="14.54296875" style="2" customWidth="1"/>
    <col min="15367" max="15367" width="13.81640625" style="2" customWidth="1"/>
    <col min="15368" max="15369" width="15.453125" style="2" customWidth="1"/>
    <col min="15370" max="15370" width="14.1796875" style="2" customWidth="1"/>
    <col min="15371" max="15371" width="15.1796875" style="2" customWidth="1"/>
    <col min="15372" max="15372" width="14.81640625" style="2" customWidth="1"/>
    <col min="15373" max="15373" width="15.54296875" style="2" customWidth="1"/>
    <col min="15374" max="15384" width="15.81640625" style="2" customWidth="1"/>
    <col min="15385" max="15405" width="8.7265625" style="2"/>
    <col min="15406" max="15406" width="11.1796875" style="2" customWidth="1"/>
    <col min="15407" max="15418" width="8.7265625" style="2"/>
    <col min="15419" max="15419" width="10.453125" style="2" bestFit="1" customWidth="1"/>
    <col min="15420" max="15430" width="8.7265625" style="2"/>
    <col min="15431" max="15431" width="46.81640625" style="2" customWidth="1"/>
    <col min="15432" max="15432" width="36" style="2" customWidth="1"/>
    <col min="15433" max="15606" width="8.7265625" style="2"/>
    <col min="15607" max="15607" width="11.81640625" style="2" customWidth="1"/>
    <col min="15608" max="15609" width="23.1796875" style="2" customWidth="1"/>
    <col min="15610" max="15610" width="34.81640625" style="2" customWidth="1"/>
    <col min="15611" max="15611" width="27.453125" style="2" customWidth="1"/>
    <col min="15612" max="15612" width="27.81640625" style="2" customWidth="1"/>
    <col min="15613" max="15615" width="22" style="2" customWidth="1"/>
    <col min="15616" max="15616" width="33.1796875" style="2" customWidth="1"/>
    <col min="15617" max="15617" width="15.81640625" style="2" customWidth="1"/>
    <col min="15618" max="15618" width="24.81640625" style="2" customWidth="1"/>
    <col min="15619" max="15619" width="15.81640625" style="2" customWidth="1"/>
    <col min="15620" max="15620" width="15.1796875" style="2" customWidth="1"/>
    <col min="15621" max="15621" width="12.1796875" style="2" customWidth="1"/>
    <col min="15622" max="15622" width="14.54296875" style="2" customWidth="1"/>
    <col min="15623" max="15623" width="13.81640625" style="2" customWidth="1"/>
    <col min="15624" max="15625" width="15.453125" style="2" customWidth="1"/>
    <col min="15626" max="15626" width="14.1796875" style="2" customWidth="1"/>
    <col min="15627" max="15627" width="15.1796875" style="2" customWidth="1"/>
    <col min="15628" max="15628" width="14.81640625" style="2" customWidth="1"/>
    <col min="15629" max="15629" width="15.54296875" style="2" customWidth="1"/>
    <col min="15630" max="15640" width="15.81640625" style="2" customWidth="1"/>
    <col min="15641" max="15661" width="8.7265625" style="2"/>
    <col min="15662" max="15662" width="11.1796875" style="2" customWidth="1"/>
    <col min="15663" max="15674" width="8.7265625" style="2"/>
    <col min="15675" max="15675" width="10.453125" style="2" bestFit="1" customWidth="1"/>
    <col min="15676" max="15686" width="8.7265625" style="2"/>
    <col min="15687" max="15687" width="46.81640625" style="2" customWidth="1"/>
    <col min="15688" max="15688" width="36" style="2" customWidth="1"/>
    <col min="15689" max="15862" width="8.7265625" style="2"/>
    <col min="15863" max="15863" width="11.81640625" style="2" customWidth="1"/>
    <col min="15864" max="15865" width="23.1796875" style="2" customWidth="1"/>
    <col min="15866" max="15866" width="34.81640625" style="2" customWidth="1"/>
    <col min="15867" max="15867" width="27.453125" style="2" customWidth="1"/>
    <col min="15868" max="15868" width="27.81640625" style="2" customWidth="1"/>
    <col min="15869" max="15871" width="22" style="2" customWidth="1"/>
    <col min="15872" max="15872" width="33.1796875" style="2" customWidth="1"/>
    <col min="15873" max="15873" width="15.81640625" style="2" customWidth="1"/>
    <col min="15874" max="15874" width="24.81640625" style="2" customWidth="1"/>
    <col min="15875" max="15875" width="15.81640625" style="2" customWidth="1"/>
    <col min="15876" max="15876" width="15.1796875" style="2" customWidth="1"/>
    <col min="15877" max="15877" width="12.1796875" style="2" customWidth="1"/>
    <col min="15878" max="15878" width="14.54296875" style="2" customWidth="1"/>
    <col min="15879" max="15879" width="13.81640625" style="2" customWidth="1"/>
    <col min="15880" max="15881" width="15.453125" style="2" customWidth="1"/>
    <col min="15882" max="15882" width="14.1796875" style="2" customWidth="1"/>
    <col min="15883" max="15883" width="15.1796875" style="2" customWidth="1"/>
    <col min="15884" max="15884" width="14.81640625" style="2" customWidth="1"/>
    <col min="15885" max="15885" width="15.54296875" style="2" customWidth="1"/>
    <col min="15886" max="15896" width="15.81640625" style="2" customWidth="1"/>
    <col min="15897" max="15917" width="8.7265625" style="2"/>
    <col min="15918" max="15918" width="11.1796875" style="2" customWidth="1"/>
    <col min="15919" max="15930" width="8.7265625" style="2"/>
    <col min="15931" max="15931" width="10.453125" style="2" bestFit="1" customWidth="1"/>
    <col min="15932" max="15942" width="8.7265625" style="2"/>
    <col min="15943" max="15943" width="46.81640625" style="2" customWidth="1"/>
    <col min="15944" max="15944" width="36" style="2" customWidth="1"/>
    <col min="15945" max="16118" width="8.7265625" style="2"/>
    <col min="16119" max="16119" width="11.81640625" style="2" customWidth="1"/>
    <col min="16120" max="16121" width="23.1796875" style="2" customWidth="1"/>
    <col min="16122" max="16122" width="34.81640625" style="2" customWidth="1"/>
    <col min="16123" max="16123" width="27.453125" style="2" customWidth="1"/>
    <col min="16124" max="16124" width="27.81640625" style="2" customWidth="1"/>
    <col min="16125" max="16127" width="22" style="2" customWidth="1"/>
    <col min="16128" max="16128" width="33.1796875" style="2" customWidth="1"/>
    <col min="16129" max="16129" width="15.81640625" style="2" customWidth="1"/>
    <col min="16130" max="16130" width="24.81640625" style="2" customWidth="1"/>
    <col min="16131" max="16131" width="15.81640625" style="2" customWidth="1"/>
    <col min="16132" max="16132" width="15.1796875" style="2" customWidth="1"/>
    <col min="16133" max="16133" width="12.1796875" style="2" customWidth="1"/>
    <col min="16134" max="16134" width="14.54296875" style="2" customWidth="1"/>
    <col min="16135" max="16135" width="13.81640625" style="2" customWidth="1"/>
    <col min="16136" max="16137" width="15.453125" style="2" customWidth="1"/>
    <col min="16138" max="16138" width="14.1796875" style="2" customWidth="1"/>
    <col min="16139" max="16139" width="15.1796875" style="2" customWidth="1"/>
    <col min="16140" max="16140" width="14.81640625" style="2" customWidth="1"/>
    <col min="16141" max="16141" width="15.54296875" style="2" customWidth="1"/>
    <col min="16142" max="16152" width="15.81640625" style="2" customWidth="1"/>
    <col min="16153" max="16173" width="8.7265625" style="2"/>
    <col min="16174" max="16174" width="11.1796875" style="2" customWidth="1"/>
    <col min="16175" max="16186" width="8.7265625" style="2"/>
    <col min="16187" max="16187" width="10.453125" style="2" bestFit="1" customWidth="1"/>
    <col min="16188" max="16198" width="8.7265625" style="2"/>
    <col min="16199" max="16199" width="46.81640625" style="2" customWidth="1"/>
    <col min="16200" max="16200" width="36" style="2" customWidth="1"/>
    <col min="16201" max="16376" width="8.7265625" style="2"/>
    <col min="16377" max="16384" width="8.7265625" style="2" customWidth="1"/>
  </cols>
  <sheetData>
    <row r="1" spans="2:23" ht="20.25" customHeight="1" x14ac:dyDescent="0.25">
      <c r="B1" s="1" t="s">
        <v>0</v>
      </c>
      <c r="C1" s="1"/>
      <c r="D1" s="1"/>
    </row>
    <row r="2" spans="2:23" ht="20" x14ac:dyDescent="0.25">
      <c r="B2" s="3" t="s">
        <v>1</v>
      </c>
      <c r="C2" s="3"/>
      <c r="D2" s="1"/>
    </row>
    <row r="3" spans="2:23" ht="20" x14ac:dyDescent="0.4">
      <c r="B3" s="1" t="s">
        <v>2</v>
      </c>
      <c r="C3" s="1"/>
      <c r="D3" s="4" t="s">
        <v>3</v>
      </c>
    </row>
    <row r="4" spans="2:23" ht="20" x14ac:dyDescent="0.25">
      <c r="B4" s="5" t="s">
        <v>4</v>
      </c>
      <c r="C4" s="5"/>
      <c r="D4" s="5"/>
    </row>
    <row r="7" spans="2:23" ht="15.5" x14ac:dyDescent="0.25">
      <c r="B7" s="6" t="s">
        <v>5</v>
      </c>
      <c r="C7" s="6"/>
    </row>
    <row r="8" spans="2:23" ht="15.5" x14ac:dyDescent="0.25">
      <c r="B8" s="6"/>
      <c r="C8" s="6"/>
    </row>
    <row r="9" spans="2:23" ht="19.5" customHeight="1" x14ac:dyDescent="0.25">
      <c r="B9" s="7"/>
      <c r="C9" s="7"/>
      <c r="D9" s="7"/>
      <c r="G9" s="7"/>
      <c r="H9" s="7"/>
      <c r="I9" s="7"/>
      <c r="J9" s="7"/>
    </row>
    <row r="10" spans="2:23" ht="19.5" customHeight="1" thickBot="1" x14ac:dyDescent="0.3">
      <c r="B10" s="158" t="s">
        <v>6</v>
      </c>
      <c r="C10" s="159"/>
      <c r="D10" s="160"/>
      <c r="E10" s="161" t="s">
        <v>7</v>
      </c>
      <c r="F10" s="162"/>
      <c r="G10" s="162"/>
      <c r="H10" s="162"/>
      <c r="I10" s="163"/>
      <c r="L10" s="164" t="s">
        <v>8</v>
      </c>
      <c r="M10" s="165"/>
      <c r="N10" s="165"/>
      <c r="O10" s="165"/>
      <c r="P10" s="165"/>
      <c r="Q10" s="165"/>
      <c r="R10" s="165"/>
      <c r="S10" s="165"/>
      <c r="T10" s="165"/>
    </row>
    <row r="11" spans="2:23" ht="85.5" customHeight="1" thickBot="1" x14ac:dyDescent="0.3">
      <c r="B11" s="166" t="s">
        <v>24</v>
      </c>
      <c r="C11" s="168"/>
      <c r="D11" s="167"/>
      <c r="E11" s="156" t="s">
        <v>25</v>
      </c>
      <c r="F11" s="157"/>
      <c r="G11" s="157"/>
      <c r="H11" s="157"/>
      <c r="I11" s="169"/>
      <c r="J11" s="166" t="s">
        <v>26</v>
      </c>
      <c r="K11" s="167"/>
      <c r="L11" s="156" t="s">
        <v>9</v>
      </c>
      <c r="M11" s="157"/>
      <c r="N11" s="157"/>
      <c r="O11" s="157"/>
      <c r="P11" s="157"/>
      <c r="Q11" s="157"/>
      <c r="R11" s="157"/>
      <c r="S11" s="157"/>
      <c r="T11" s="157"/>
      <c r="U11" s="156" t="s">
        <v>32</v>
      </c>
      <c r="V11" s="157"/>
      <c r="W11" s="22"/>
    </row>
    <row r="12" spans="2:23" ht="117" customHeight="1" x14ac:dyDescent="0.25">
      <c r="B12" s="23"/>
      <c r="C12" s="11" t="s">
        <v>41</v>
      </c>
      <c r="D12" s="12" t="s">
        <v>23</v>
      </c>
      <c r="E12" s="24"/>
      <c r="F12" s="13"/>
      <c r="G12" s="13"/>
      <c r="H12" s="13"/>
      <c r="I12" s="14" t="s">
        <v>12</v>
      </c>
      <c r="J12" s="175" t="s">
        <v>42</v>
      </c>
      <c r="K12" s="177" t="s">
        <v>18</v>
      </c>
      <c r="L12" s="179" t="s">
        <v>35</v>
      </c>
      <c r="M12" s="9" t="s">
        <v>13</v>
      </c>
      <c r="N12" s="9" t="s">
        <v>10</v>
      </c>
      <c r="O12" s="9" t="s">
        <v>21</v>
      </c>
      <c r="P12" s="9"/>
      <c r="Q12" s="9" t="s">
        <v>22</v>
      </c>
      <c r="R12" s="9"/>
      <c r="S12" s="9"/>
      <c r="T12" s="10"/>
      <c r="U12" s="179" t="s">
        <v>31</v>
      </c>
      <c r="V12" s="181" t="s">
        <v>33</v>
      </c>
      <c r="W12" s="173" t="s">
        <v>30</v>
      </c>
    </row>
    <row r="13" spans="2:23" ht="170.25" customHeight="1" thickBot="1" x14ac:dyDescent="0.3">
      <c r="B13" s="25" t="s">
        <v>14</v>
      </c>
      <c r="C13" s="26" t="s">
        <v>11</v>
      </c>
      <c r="D13" s="27" t="s">
        <v>17</v>
      </c>
      <c r="E13" s="28" t="s">
        <v>15</v>
      </c>
      <c r="F13" s="29" t="s">
        <v>19</v>
      </c>
      <c r="G13" s="29" t="s">
        <v>16</v>
      </c>
      <c r="H13" s="29" t="s">
        <v>20</v>
      </c>
      <c r="I13" s="27" t="s">
        <v>27</v>
      </c>
      <c r="J13" s="176"/>
      <c r="K13" s="178"/>
      <c r="L13" s="180"/>
      <c r="M13" s="30" t="s">
        <v>29</v>
      </c>
      <c r="N13" s="29" t="s">
        <v>36</v>
      </c>
      <c r="O13" s="30" t="s">
        <v>37</v>
      </c>
      <c r="P13" s="30" t="s">
        <v>38</v>
      </c>
      <c r="Q13" s="30" t="s">
        <v>28</v>
      </c>
      <c r="R13" s="30" t="s">
        <v>39</v>
      </c>
      <c r="S13" s="30" t="s">
        <v>40</v>
      </c>
      <c r="T13" s="27" t="s">
        <v>34</v>
      </c>
      <c r="U13" s="180"/>
      <c r="V13" s="182"/>
      <c r="W13" s="174"/>
    </row>
    <row r="14" spans="2:23" x14ac:dyDescent="0.25">
      <c r="B14" s="31" t="s">
        <v>43</v>
      </c>
      <c r="C14" s="74" t="s">
        <v>102</v>
      </c>
      <c r="D14" s="32" t="s">
        <v>44</v>
      </c>
      <c r="E14" s="33">
        <v>42275</v>
      </c>
      <c r="F14" s="33">
        <v>44069</v>
      </c>
      <c r="G14" s="33" t="s">
        <v>45</v>
      </c>
      <c r="H14" s="33">
        <v>47848</v>
      </c>
      <c r="I14" s="32" t="s">
        <v>46</v>
      </c>
      <c r="J14" s="32" t="s">
        <v>47</v>
      </c>
      <c r="K14" s="32" t="s">
        <v>48</v>
      </c>
      <c r="L14" s="32" t="s">
        <v>49</v>
      </c>
      <c r="M14" s="34">
        <f>275/365</f>
        <v>0.75342465753424659</v>
      </c>
      <c r="N14" s="35" t="s">
        <v>50</v>
      </c>
      <c r="O14" s="35"/>
      <c r="P14" s="35"/>
      <c r="Q14" s="32" t="s">
        <v>51</v>
      </c>
      <c r="R14" s="151" t="s">
        <v>261</v>
      </c>
      <c r="S14" s="35"/>
      <c r="T14" s="32" t="s">
        <v>53</v>
      </c>
      <c r="U14" s="32" t="s">
        <v>54</v>
      </c>
      <c r="V14" s="32" t="s">
        <v>55</v>
      </c>
      <c r="W14" s="36" t="s">
        <v>56</v>
      </c>
    </row>
    <row r="15" spans="2:23" x14ac:dyDescent="0.25">
      <c r="B15" s="20"/>
      <c r="C15" s="75"/>
      <c r="D15" s="15" t="s">
        <v>57</v>
      </c>
      <c r="E15" s="37"/>
      <c r="F15" s="37"/>
      <c r="G15" s="37" t="s">
        <v>58</v>
      </c>
      <c r="H15" s="37"/>
      <c r="I15" s="15"/>
      <c r="J15" s="15" t="s">
        <v>59</v>
      </c>
      <c r="K15" s="15" t="s">
        <v>48</v>
      </c>
      <c r="L15" s="38" t="s">
        <v>49</v>
      </c>
      <c r="M15" s="16">
        <v>0</v>
      </c>
      <c r="N15" s="39" t="s">
        <v>50</v>
      </c>
      <c r="O15" s="39"/>
      <c r="P15" s="39"/>
      <c r="Q15" s="15"/>
      <c r="R15" s="152"/>
      <c r="S15" s="39"/>
      <c r="T15" s="15" t="s">
        <v>58</v>
      </c>
      <c r="U15" s="15" t="s">
        <v>54</v>
      </c>
      <c r="V15" s="15" t="s">
        <v>55</v>
      </c>
      <c r="W15" s="40" t="s">
        <v>58</v>
      </c>
    </row>
    <row r="16" spans="2:23" x14ac:dyDescent="0.25">
      <c r="B16" s="20"/>
      <c r="C16" s="75"/>
      <c r="D16" s="38" t="s">
        <v>60</v>
      </c>
      <c r="E16" s="37"/>
      <c r="F16" s="37"/>
      <c r="G16" s="37" t="s">
        <v>58</v>
      </c>
      <c r="H16" s="37"/>
      <c r="I16" s="15"/>
      <c r="J16" s="15" t="s">
        <v>47</v>
      </c>
      <c r="K16" s="15" t="s">
        <v>48</v>
      </c>
      <c r="L16" s="38" t="s">
        <v>49</v>
      </c>
      <c r="M16" s="16">
        <v>0</v>
      </c>
      <c r="N16" s="39" t="s">
        <v>50</v>
      </c>
      <c r="O16" s="39"/>
      <c r="P16" s="39"/>
      <c r="Q16" s="15"/>
      <c r="R16" s="152"/>
      <c r="S16" s="39"/>
      <c r="T16" s="15" t="s">
        <v>58</v>
      </c>
      <c r="U16" s="15" t="s">
        <v>54</v>
      </c>
      <c r="V16" s="15" t="s">
        <v>55</v>
      </c>
      <c r="W16" s="40" t="s">
        <v>58</v>
      </c>
    </row>
    <row r="17" spans="1:133" x14ac:dyDescent="0.25">
      <c r="B17" s="20"/>
      <c r="C17" s="75"/>
      <c r="D17" s="15" t="s">
        <v>61</v>
      </c>
      <c r="E17" s="37"/>
      <c r="F17" s="37"/>
      <c r="G17" s="37" t="s">
        <v>58</v>
      </c>
      <c r="H17" s="37"/>
      <c r="I17" s="15"/>
      <c r="J17" s="15" t="s">
        <v>62</v>
      </c>
      <c r="K17" s="15" t="s">
        <v>48</v>
      </c>
      <c r="L17" s="38" t="s">
        <v>49</v>
      </c>
      <c r="M17" s="16">
        <v>0</v>
      </c>
      <c r="N17" s="39" t="s">
        <v>50</v>
      </c>
      <c r="O17" s="39"/>
      <c r="P17" s="39"/>
      <c r="Q17" s="15"/>
      <c r="R17" s="152"/>
      <c r="S17" s="39"/>
      <c r="T17" s="15" t="s">
        <v>58</v>
      </c>
      <c r="U17" s="15" t="s">
        <v>54</v>
      </c>
      <c r="V17" s="15" t="s">
        <v>55</v>
      </c>
      <c r="W17" s="40" t="s">
        <v>58</v>
      </c>
    </row>
    <row r="18" spans="1:133" x14ac:dyDescent="0.25">
      <c r="B18" s="20"/>
      <c r="C18" s="75"/>
      <c r="D18" s="15" t="s">
        <v>63</v>
      </c>
      <c r="E18" s="37"/>
      <c r="F18" s="37"/>
      <c r="G18" s="37" t="s">
        <v>58</v>
      </c>
      <c r="H18" s="37"/>
      <c r="I18" s="15"/>
      <c r="J18" s="15" t="s">
        <v>62</v>
      </c>
      <c r="K18" s="15" t="s">
        <v>48</v>
      </c>
      <c r="L18" s="38" t="s">
        <v>49</v>
      </c>
      <c r="M18" s="16">
        <v>0</v>
      </c>
      <c r="N18" s="39" t="s">
        <v>50</v>
      </c>
      <c r="O18" s="39"/>
      <c r="P18" s="39"/>
      <c r="Q18" s="15"/>
      <c r="R18" s="152"/>
      <c r="S18" s="39"/>
      <c r="T18" s="15" t="s">
        <v>58</v>
      </c>
      <c r="U18" s="15" t="s">
        <v>54</v>
      </c>
      <c r="V18" s="15" t="s">
        <v>55</v>
      </c>
      <c r="W18" s="40" t="s">
        <v>58</v>
      </c>
    </row>
    <row r="19" spans="1:133" s="18" customFormat="1" ht="12.75" customHeight="1" x14ac:dyDescent="0.25">
      <c r="A19" s="2"/>
      <c r="B19" s="20"/>
      <c r="C19" s="75"/>
      <c r="D19" s="15" t="s">
        <v>64</v>
      </c>
      <c r="E19" s="37"/>
      <c r="F19" s="37"/>
      <c r="G19" s="37" t="s">
        <v>58</v>
      </c>
      <c r="H19" s="37"/>
      <c r="I19" s="15"/>
      <c r="J19" s="15" t="s">
        <v>62</v>
      </c>
      <c r="K19" s="15" t="s">
        <v>48</v>
      </c>
      <c r="L19" s="38" t="s">
        <v>49</v>
      </c>
      <c r="M19" s="16">
        <v>0</v>
      </c>
      <c r="N19" s="39" t="s">
        <v>50</v>
      </c>
      <c r="O19" s="39"/>
      <c r="P19" s="39"/>
      <c r="Q19" s="15"/>
      <c r="R19" s="152"/>
      <c r="S19" s="39"/>
      <c r="T19" s="15" t="s">
        <v>58</v>
      </c>
      <c r="U19" s="15" t="s">
        <v>54</v>
      </c>
      <c r="V19" s="15" t="s">
        <v>55</v>
      </c>
      <c r="W19" s="40" t="s">
        <v>58</v>
      </c>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row>
    <row r="20" spans="1:133" s="18" customFormat="1" ht="25" x14ac:dyDescent="0.25">
      <c r="A20" s="2"/>
      <c r="B20" s="20"/>
      <c r="C20" s="75"/>
      <c r="D20" s="15" t="s">
        <v>65</v>
      </c>
      <c r="E20" s="37"/>
      <c r="F20" s="37"/>
      <c r="G20" s="37" t="s">
        <v>58</v>
      </c>
      <c r="H20" s="37"/>
      <c r="I20" s="15"/>
      <c r="J20" s="15" t="s">
        <v>66</v>
      </c>
      <c r="K20" s="15" t="s">
        <v>48</v>
      </c>
      <c r="L20" s="38" t="s">
        <v>49</v>
      </c>
      <c r="M20" s="16">
        <v>0</v>
      </c>
      <c r="N20" s="39" t="s">
        <v>50</v>
      </c>
      <c r="O20" s="39"/>
      <c r="P20" s="39"/>
      <c r="Q20" s="15"/>
      <c r="R20" s="152"/>
      <c r="S20" s="39"/>
      <c r="T20" s="15" t="s">
        <v>58</v>
      </c>
      <c r="U20" s="15" t="s">
        <v>54</v>
      </c>
      <c r="V20" s="15" t="s">
        <v>55</v>
      </c>
      <c r="W20" s="41" t="s">
        <v>67</v>
      </c>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row>
    <row r="21" spans="1:133" s="18" customFormat="1" x14ac:dyDescent="0.25">
      <c r="A21" s="2"/>
      <c r="B21" s="20"/>
      <c r="C21" s="75"/>
      <c r="D21" s="15" t="s">
        <v>68</v>
      </c>
      <c r="E21" s="37"/>
      <c r="F21" s="37"/>
      <c r="G21" s="37" t="s">
        <v>58</v>
      </c>
      <c r="H21" s="37"/>
      <c r="I21" s="15"/>
      <c r="J21" s="15" t="s">
        <v>69</v>
      </c>
      <c r="K21" s="15" t="s">
        <v>48</v>
      </c>
      <c r="L21" s="38" t="s">
        <v>49</v>
      </c>
      <c r="M21" s="16">
        <v>0</v>
      </c>
      <c r="N21" s="39" t="s">
        <v>50</v>
      </c>
      <c r="O21" s="39"/>
      <c r="P21" s="39"/>
      <c r="Q21" s="15"/>
      <c r="R21" s="152"/>
      <c r="S21" s="39"/>
      <c r="T21" s="15" t="s">
        <v>58</v>
      </c>
      <c r="U21" s="15" t="s">
        <v>54</v>
      </c>
      <c r="V21" s="15" t="s">
        <v>55</v>
      </c>
      <c r="W21" s="40" t="s">
        <v>58</v>
      </c>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row>
    <row r="22" spans="1:133" s="18" customFormat="1" x14ac:dyDescent="0.25">
      <c r="A22" s="2"/>
      <c r="B22" s="20"/>
      <c r="C22" s="75"/>
      <c r="D22" s="15" t="s">
        <v>70</v>
      </c>
      <c r="E22" s="37"/>
      <c r="F22" s="37"/>
      <c r="G22" s="37" t="s">
        <v>58</v>
      </c>
      <c r="H22" s="37"/>
      <c r="I22" s="15"/>
      <c r="J22" s="15" t="s">
        <v>69</v>
      </c>
      <c r="K22" s="15" t="s">
        <v>48</v>
      </c>
      <c r="L22" s="38" t="s">
        <v>49</v>
      </c>
      <c r="M22" s="16">
        <v>0</v>
      </c>
      <c r="N22" s="39" t="s">
        <v>50</v>
      </c>
      <c r="O22" s="39"/>
      <c r="P22" s="39"/>
      <c r="Q22" s="15"/>
      <c r="R22" s="152"/>
      <c r="S22" s="39"/>
      <c r="T22" s="15" t="s">
        <v>58</v>
      </c>
      <c r="U22" s="15" t="s">
        <v>54</v>
      </c>
      <c r="V22" s="15" t="s">
        <v>55</v>
      </c>
      <c r="W22" s="40" t="s">
        <v>58</v>
      </c>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row>
    <row r="23" spans="1:133" s="18" customFormat="1" x14ac:dyDescent="0.25">
      <c r="A23" s="2"/>
      <c r="B23" s="20"/>
      <c r="C23" s="75"/>
      <c r="D23" s="15" t="s">
        <v>71</v>
      </c>
      <c r="E23" s="37"/>
      <c r="F23" s="37"/>
      <c r="G23" s="37" t="s">
        <v>58</v>
      </c>
      <c r="H23" s="37"/>
      <c r="I23" s="15"/>
      <c r="J23" s="15" t="s">
        <v>72</v>
      </c>
      <c r="K23" s="15" t="s">
        <v>73</v>
      </c>
      <c r="L23" s="38" t="s">
        <v>49</v>
      </c>
      <c r="M23" s="16">
        <v>0</v>
      </c>
      <c r="N23" s="39" t="s">
        <v>50</v>
      </c>
      <c r="O23" s="39"/>
      <c r="P23" s="39"/>
      <c r="Q23" s="15"/>
      <c r="R23" s="153"/>
      <c r="S23" s="39"/>
      <c r="T23" s="15" t="s">
        <v>58</v>
      </c>
      <c r="U23" s="15" t="s">
        <v>54</v>
      </c>
      <c r="V23" s="15" t="s">
        <v>55</v>
      </c>
      <c r="W23" s="42" t="s">
        <v>56</v>
      </c>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row>
    <row r="24" spans="1:133" s="18" customFormat="1" x14ac:dyDescent="0.25">
      <c r="A24" s="2"/>
      <c r="B24" s="43"/>
      <c r="C24" s="76"/>
      <c r="D24" s="44" t="s">
        <v>74</v>
      </c>
      <c r="E24" s="45"/>
      <c r="F24" s="45"/>
      <c r="G24" s="46">
        <v>42370</v>
      </c>
      <c r="H24" s="45"/>
      <c r="I24" s="44"/>
      <c r="J24" s="47" t="s">
        <v>75</v>
      </c>
      <c r="K24" s="44"/>
      <c r="L24" s="44" t="s">
        <v>76</v>
      </c>
      <c r="M24" s="47"/>
      <c r="N24" s="48"/>
      <c r="O24" s="48" t="s">
        <v>77</v>
      </c>
      <c r="P24" s="48" t="s">
        <v>78</v>
      </c>
      <c r="Q24" s="44"/>
      <c r="R24" s="44"/>
      <c r="S24" s="148" t="s">
        <v>52</v>
      </c>
      <c r="T24" s="44" t="s">
        <v>58</v>
      </c>
      <c r="U24" s="44" t="s">
        <v>54</v>
      </c>
      <c r="V24" s="44" t="s">
        <v>79</v>
      </c>
      <c r="W24" s="49" t="s">
        <v>80</v>
      </c>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row>
    <row r="25" spans="1:133" s="18" customFormat="1" x14ac:dyDescent="0.25">
      <c r="A25" s="2"/>
      <c r="B25" s="43"/>
      <c r="C25" s="76"/>
      <c r="D25" s="44" t="s">
        <v>81</v>
      </c>
      <c r="E25" s="45"/>
      <c r="F25" s="45"/>
      <c r="G25" s="45" t="s">
        <v>58</v>
      </c>
      <c r="H25" s="45"/>
      <c r="I25" s="44"/>
      <c r="J25" s="47" t="s">
        <v>58</v>
      </c>
      <c r="K25" s="44"/>
      <c r="L25" s="44" t="s">
        <v>76</v>
      </c>
      <c r="M25" s="47"/>
      <c r="N25" s="48"/>
      <c r="O25" s="48" t="s">
        <v>77</v>
      </c>
      <c r="P25" s="48" t="s">
        <v>78</v>
      </c>
      <c r="Q25" s="44"/>
      <c r="R25" s="44"/>
      <c r="S25" s="149"/>
      <c r="T25" s="44" t="s">
        <v>58</v>
      </c>
      <c r="U25" s="44" t="s">
        <v>54</v>
      </c>
      <c r="V25" s="44" t="s">
        <v>79</v>
      </c>
      <c r="W25" s="49" t="s">
        <v>58</v>
      </c>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row>
    <row r="26" spans="1:133" s="18" customFormat="1" x14ac:dyDescent="0.25">
      <c r="A26" s="2"/>
      <c r="B26" s="43"/>
      <c r="C26" s="76"/>
      <c r="D26" s="44" t="s">
        <v>82</v>
      </c>
      <c r="E26" s="45"/>
      <c r="F26" s="45"/>
      <c r="G26" s="45" t="s">
        <v>58</v>
      </c>
      <c r="H26" s="45"/>
      <c r="I26" s="44"/>
      <c r="J26" s="47" t="s">
        <v>58</v>
      </c>
      <c r="K26" s="44"/>
      <c r="L26" s="44" t="s">
        <v>76</v>
      </c>
      <c r="M26" s="47"/>
      <c r="N26" s="48"/>
      <c r="O26" s="48" t="s">
        <v>83</v>
      </c>
      <c r="P26" s="48" t="s">
        <v>78</v>
      </c>
      <c r="Q26" s="44"/>
      <c r="R26" s="44"/>
      <c r="S26" s="149"/>
      <c r="T26" s="44" t="s">
        <v>58</v>
      </c>
      <c r="U26" s="44" t="s">
        <v>54</v>
      </c>
      <c r="V26" s="44" t="s">
        <v>79</v>
      </c>
      <c r="W26" s="49" t="s">
        <v>58</v>
      </c>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row>
    <row r="27" spans="1:133" s="18" customFormat="1" x14ac:dyDescent="0.25">
      <c r="A27" s="2"/>
      <c r="B27" s="43"/>
      <c r="C27" s="76"/>
      <c r="D27" s="44" t="s">
        <v>84</v>
      </c>
      <c r="E27" s="45"/>
      <c r="F27" s="45"/>
      <c r="G27" s="45" t="s">
        <v>58</v>
      </c>
      <c r="H27" s="45"/>
      <c r="I27" s="44"/>
      <c r="J27" s="47" t="s">
        <v>58</v>
      </c>
      <c r="K27" s="44"/>
      <c r="L27" s="44" t="s">
        <v>76</v>
      </c>
      <c r="M27" s="47"/>
      <c r="N27" s="48"/>
      <c r="O27" s="48" t="s">
        <v>77</v>
      </c>
      <c r="P27" s="48" t="s">
        <v>78</v>
      </c>
      <c r="Q27" s="44"/>
      <c r="R27" s="44"/>
      <c r="S27" s="149"/>
      <c r="T27" s="44" t="s">
        <v>58</v>
      </c>
      <c r="U27" s="44" t="s">
        <v>54</v>
      </c>
      <c r="V27" s="44" t="s">
        <v>79</v>
      </c>
      <c r="W27" s="49" t="s">
        <v>58</v>
      </c>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row>
    <row r="28" spans="1:133" s="18" customFormat="1" x14ac:dyDescent="0.25">
      <c r="A28" s="2"/>
      <c r="B28" s="43"/>
      <c r="C28" s="76"/>
      <c r="D28" s="44" t="s">
        <v>85</v>
      </c>
      <c r="E28" s="45"/>
      <c r="F28" s="45"/>
      <c r="G28" s="45" t="s">
        <v>58</v>
      </c>
      <c r="H28" s="45"/>
      <c r="I28" s="44"/>
      <c r="J28" s="47" t="s">
        <v>58</v>
      </c>
      <c r="K28" s="44"/>
      <c r="L28" s="44" t="s">
        <v>76</v>
      </c>
      <c r="M28" s="47"/>
      <c r="N28" s="48"/>
      <c r="O28" s="48" t="s">
        <v>86</v>
      </c>
      <c r="P28" s="48" t="s">
        <v>78</v>
      </c>
      <c r="Q28" s="44"/>
      <c r="R28" s="44"/>
      <c r="S28" s="149"/>
      <c r="T28" s="44" t="s">
        <v>58</v>
      </c>
      <c r="U28" s="44" t="s">
        <v>54</v>
      </c>
      <c r="V28" s="44" t="s">
        <v>79</v>
      </c>
      <c r="W28" s="49" t="s">
        <v>58</v>
      </c>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row>
    <row r="29" spans="1:133" s="18" customFormat="1" x14ac:dyDescent="0.25">
      <c r="A29" s="2"/>
      <c r="B29" s="43"/>
      <c r="C29" s="76"/>
      <c r="D29" s="44" t="s">
        <v>87</v>
      </c>
      <c r="E29" s="45"/>
      <c r="F29" s="45"/>
      <c r="G29" s="45" t="s">
        <v>58</v>
      </c>
      <c r="H29" s="45"/>
      <c r="I29" s="44"/>
      <c r="J29" s="47" t="s">
        <v>58</v>
      </c>
      <c r="K29" s="44"/>
      <c r="L29" s="44" t="s">
        <v>76</v>
      </c>
      <c r="M29" s="47"/>
      <c r="N29" s="48"/>
      <c r="O29" s="48" t="s">
        <v>86</v>
      </c>
      <c r="P29" s="48" t="s">
        <v>78</v>
      </c>
      <c r="Q29" s="44"/>
      <c r="R29" s="44"/>
      <c r="S29" s="149"/>
      <c r="T29" s="44" t="s">
        <v>58</v>
      </c>
      <c r="U29" s="44" t="s">
        <v>54</v>
      </c>
      <c r="V29" s="44" t="s">
        <v>79</v>
      </c>
      <c r="W29" s="49" t="s">
        <v>58</v>
      </c>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row>
    <row r="30" spans="1:133" s="18" customFormat="1" x14ac:dyDescent="0.25">
      <c r="A30" s="2"/>
      <c r="B30" s="43"/>
      <c r="C30" s="76"/>
      <c r="D30" s="44" t="s">
        <v>88</v>
      </c>
      <c r="E30" s="45"/>
      <c r="F30" s="45"/>
      <c r="G30" s="45" t="s">
        <v>89</v>
      </c>
      <c r="H30" s="45"/>
      <c r="I30" s="44"/>
      <c r="J30" s="47" t="s">
        <v>58</v>
      </c>
      <c r="K30" s="44"/>
      <c r="L30" s="44" t="s">
        <v>76</v>
      </c>
      <c r="M30" s="47"/>
      <c r="N30" s="48"/>
      <c r="O30" s="48" t="s">
        <v>90</v>
      </c>
      <c r="P30" s="48" t="s">
        <v>78</v>
      </c>
      <c r="Q30" s="44"/>
      <c r="R30" s="44"/>
      <c r="S30" s="149"/>
      <c r="T30" s="44" t="s">
        <v>58</v>
      </c>
      <c r="U30" s="44" t="s">
        <v>54</v>
      </c>
      <c r="V30" s="44" t="s">
        <v>91</v>
      </c>
      <c r="W30" s="49" t="s">
        <v>92</v>
      </c>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row>
    <row r="31" spans="1:133" ht="15" customHeight="1" x14ac:dyDescent="0.25">
      <c r="B31" s="43"/>
      <c r="C31" s="76"/>
      <c r="D31" s="44" t="s">
        <v>93</v>
      </c>
      <c r="E31" s="45"/>
      <c r="F31" s="45"/>
      <c r="G31" s="45" t="s">
        <v>45</v>
      </c>
      <c r="H31" s="45"/>
      <c r="I31" s="44"/>
      <c r="J31" s="47" t="s">
        <v>58</v>
      </c>
      <c r="K31" s="44"/>
      <c r="L31" s="44" t="s">
        <v>76</v>
      </c>
      <c r="M31" s="47"/>
      <c r="N31" s="48"/>
      <c r="O31" s="48" t="s">
        <v>90</v>
      </c>
      <c r="P31" s="48" t="s">
        <v>78</v>
      </c>
      <c r="Q31" s="44"/>
      <c r="R31" s="44"/>
      <c r="S31" s="149"/>
      <c r="T31" s="44" t="s">
        <v>58</v>
      </c>
      <c r="U31" s="44" t="s">
        <v>54</v>
      </c>
      <c r="V31" s="44" t="s">
        <v>91</v>
      </c>
      <c r="W31" s="49" t="s">
        <v>94</v>
      </c>
    </row>
    <row r="32" spans="1:133" x14ac:dyDescent="0.25">
      <c r="B32" s="43"/>
      <c r="C32" s="76"/>
      <c r="D32" s="44" t="s">
        <v>95</v>
      </c>
      <c r="E32" s="45"/>
      <c r="F32" s="45"/>
      <c r="G32" s="45" t="s">
        <v>58</v>
      </c>
      <c r="H32" s="45"/>
      <c r="I32" s="44"/>
      <c r="J32" s="47" t="s">
        <v>58</v>
      </c>
      <c r="K32" s="44"/>
      <c r="L32" s="44" t="s">
        <v>76</v>
      </c>
      <c r="M32" s="47"/>
      <c r="N32" s="48"/>
      <c r="O32" s="48" t="s">
        <v>96</v>
      </c>
      <c r="P32" s="48" t="s">
        <v>78</v>
      </c>
      <c r="Q32" s="44"/>
      <c r="R32" s="44"/>
      <c r="S32" s="149"/>
      <c r="T32" s="44" t="s">
        <v>58</v>
      </c>
      <c r="U32" s="44" t="s">
        <v>54</v>
      </c>
      <c r="V32" s="44" t="s">
        <v>91</v>
      </c>
      <c r="W32" s="49" t="s">
        <v>58</v>
      </c>
    </row>
    <row r="33" spans="2:23" ht="12.75" customHeight="1" x14ac:dyDescent="0.25">
      <c r="B33" s="43"/>
      <c r="C33" s="76"/>
      <c r="D33" s="44" t="s">
        <v>97</v>
      </c>
      <c r="E33" s="45"/>
      <c r="F33" s="45"/>
      <c r="G33" s="45">
        <v>42370</v>
      </c>
      <c r="H33" s="45"/>
      <c r="I33" s="44"/>
      <c r="J33" s="47" t="s">
        <v>58</v>
      </c>
      <c r="K33" s="44"/>
      <c r="L33" s="44" t="s">
        <v>76</v>
      </c>
      <c r="M33" s="47"/>
      <c r="N33" s="48"/>
      <c r="O33" s="48" t="s">
        <v>98</v>
      </c>
      <c r="P33" s="48" t="s">
        <v>78</v>
      </c>
      <c r="Q33" s="44"/>
      <c r="R33" s="44"/>
      <c r="S33" s="149"/>
      <c r="T33" s="44" t="s">
        <v>58</v>
      </c>
      <c r="U33" s="44" t="s">
        <v>54</v>
      </c>
      <c r="V33" s="44" t="s">
        <v>91</v>
      </c>
      <c r="W33" s="49"/>
    </row>
    <row r="34" spans="2:23" x14ac:dyDescent="0.25">
      <c r="B34" s="43"/>
      <c r="C34" s="76"/>
      <c r="D34" s="44" t="s">
        <v>99</v>
      </c>
      <c r="E34" s="45"/>
      <c r="F34" s="45"/>
      <c r="G34" s="45" t="s">
        <v>58</v>
      </c>
      <c r="H34" s="45"/>
      <c r="I34" s="44"/>
      <c r="J34" s="47" t="s">
        <v>58</v>
      </c>
      <c r="K34" s="44"/>
      <c r="L34" s="44" t="s">
        <v>76</v>
      </c>
      <c r="M34" s="47"/>
      <c r="N34" s="48"/>
      <c r="O34" s="48" t="s">
        <v>98</v>
      </c>
      <c r="P34" s="48" t="s">
        <v>78</v>
      </c>
      <c r="Q34" s="44"/>
      <c r="R34" s="44"/>
      <c r="S34" s="149"/>
      <c r="T34" s="44" t="s">
        <v>58</v>
      </c>
      <c r="U34" s="44" t="s">
        <v>54</v>
      </c>
      <c r="V34" s="44" t="s">
        <v>91</v>
      </c>
      <c r="W34" s="49"/>
    </row>
    <row r="35" spans="2:23" ht="13" thickBot="1" x14ac:dyDescent="0.3">
      <c r="B35" s="50"/>
      <c r="C35" s="77"/>
      <c r="D35" s="51" t="s">
        <v>100</v>
      </c>
      <c r="E35" s="52"/>
      <c r="F35" s="52"/>
      <c r="G35" s="52" t="s">
        <v>58</v>
      </c>
      <c r="H35" s="52"/>
      <c r="I35" s="51"/>
      <c r="J35" s="53" t="s">
        <v>58</v>
      </c>
      <c r="K35" s="51"/>
      <c r="L35" s="51" t="s">
        <v>76</v>
      </c>
      <c r="M35" s="53"/>
      <c r="N35" s="54"/>
      <c r="O35" s="54" t="s">
        <v>101</v>
      </c>
      <c r="P35" s="54" t="s">
        <v>78</v>
      </c>
      <c r="Q35" s="51"/>
      <c r="R35" s="51"/>
      <c r="S35" s="150"/>
      <c r="T35" s="51" t="s">
        <v>58</v>
      </c>
      <c r="U35" s="51" t="s">
        <v>54</v>
      </c>
      <c r="V35" s="51" t="s">
        <v>91</v>
      </c>
      <c r="W35" s="55"/>
    </row>
    <row r="36" spans="2:23" x14ac:dyDescent="0.25">
      <c r="B36" s="31" t="s">
        <v>43</v>
      </c>
      <c r="C36" s="74" t="s">
        <v>114</v>
      </c>
      <c r="D36" s="32" t="s">
        <v>44</v>
      </c>
      <c r="E36" s="33">
        <v>43077</v>
      </c>
      <c r="F36" s="33">
        <v>44459</v>
      </c>
      <c r="G36" s="33" t="s">
        <v>103</v>
      </c>
      <c r="H36" s="33">
        <v>48579</v>
      </c>
      <c r="I36" s="32" t="s">
        <v>46</v>
      </c>
      <c r="J36" s="56">
        <v>35000</v>
      </c>
      <c r="K36" s="32" t="s">
        <v>48</v>
      </c>
      <c r="L36" s="32" t="s">
        <v>49</v>
      </c>
      <c r="M36" s="34">
        <f>264.7/365</f>
        <v>0.72520547945205471</v>
      </c>
      <c r="N36" s="35" t="s">
        <v>50</v>
      </c>
      <c r="O36" s="57"/>
      <c r="P36" s="35"/>
      <c r="Q36" s="32" t="s">
        <v>104</v>
      </c>
      <c r="R36" s="151" t="s">
        <v>262</v>
      </c>
      <c r="S36" s="32"/>
      <c r="T36" s="32" t="s">
        <v>53</v>
      </c>
      <c r="U36" s="32" t="s">
        <v>157</v>
      </c>
      <c r="V36" s="32" t="s">
        <v>55</v>
      </c>
      <c r="W36" s="58" t="s">
        <v>106</v>
      </c>
    </row>
    <row r="37" spans="2:23" x14ac:dyDescent="0.25">
      <c r="B37" s="20"/>
      <c r="C37" s="75"/>
      <c r="D37" s="15" t="s">
        <v>60</v>
      </c>
      <c r="E37" s="37"/>
      <c r="F37" s="37"/>
      <c r="G37" s="37" t="s">
        <v>58</v>
      </c>
      <c r="H37" s="37"/>
      <c r="I37" s="15"/>
      <c r="J37" s="16">
        <v>35000</v>
      </c>
      <c r="K37" s="15" t="s">
        <v>48</v>
      </c>
      <c r="L37" s="15" t="s">
        <v>49</v>
      </c>
      <c r="M37" s="16">
        <v>0</v>
      </c>
      <c r="N37" s="39" t="s">
        <v>50</v>
      </c>
      <c r="O37" s="19"/>
      <c r="P37" s="39"/>
      <c r="Q37" s="15"/>
      <c r="R37" s="152"/>
      <c r="S37" s="15"/>
      <c r="T37" s="15" t="s">
        <v>58</v>
      </c>
      <c r="U37" s="15" t="s">
        <v>157</v>
      </c>
      <c r="V37" s="59" t="s">
        <v>55</v>
      </c>
      <c r="W37" s="60" t="s">
        <v>58</v>
      </c>
    </row>
    <row r="38" spans="2:23" ht="12.75" customHeight="1" x14ac:dyDescent="0.25">
      <c r="B38" s="20"/>
      <c r="C38" s="75"/>
      <c r="D38" s="15" t="s">
        <v>61</v>
      </c>
      <c r="E38" s="37"/>
      <c r="F38" s="37"/>
      <c r="G38" s="37" t="s">
        <v>45</v>
      </c>
      <c r="H38" s="37"/>
      <c r="I38" s="15"/>
      <c r="J38" s="16">
        <v>8750</v>
      </c>
      <c r="K38" s="15" t="s">
        <v>48</v>
      </c>
      <c r="L38" s="15" t="s">
        <v>49</v>
      </c>
      <c r="M38" s="16">
        <v>0</v>
      </c>
      <c r="N38" s="39" t="s">
        <v>50</v>
      </c>
      <c r="O38" s="19"/>
      <c r="P38" s="39"/>
      <c r="Q38" s="15"/>
      <c r="R38" s="152"/>
      <c r="S38" s="15"/>
      <c r="T38" s="15" t="s">
        <v>58</v>
      </c>
      <c r="U38" s="15" t="s">
        <v>157</v>
      </c>
      <c r="V38" s="59" t="s">
        <v>55</v>
      </c>
      <c r="W38" s="60" t="s">
        <v>107</v>
      </c>
    </row>
    <row r="39" spans="2:23" x14ac:dyDescent="0.25">
      <c r="B39" s="20"/>
      <c r="C39" s="75"/>
      <c r="D39" s="15" t="s">
        <v>63</v>
      </c>
      <c r="E39" s="37"/>
      <c r="F39" s="37"/>
      <c r="G39" s="61" t="s">
        <v>58</v>
      </c>
      <c r="H39" s="37"/>
      <c r="I39" s="15"/>
      <c r="J39" s="16">
        <v>8750</v>
      </c>
      <c r="K39" s="15" t="s">
        <v>48</v>
      </c>
      <c r="L39" s="15" t="s">
        <v>49</v>
      </c>
      <c r="M39" s="16">
        <v>0</v>
      </c>
      <c r="N39" s="39" t="s">
        <v>50</v>
      </c>
      <c r="O39" s="19"/>
      <c r="P39" s="39"/>
      <c r="Q39" s="15"/>
      <c r="R39" s="152"/>
      <c r="S39" s="15"/>
      <c r="T39" s="15" t="s">
        <v>58</v>
      </c>
      <c r="U39" s="15" t="s">
        <v>157</v>
      </c>
      <c r="V39" s="59" t="s">
        <v>55</v>
      </c>
      <c r="W39" s="60" t="s">
        <v>58</v>
      </c>
    </row>
    <row r="40" spans="2:23" x14ac:dyDescent="0.25">
      <c r="B40" s="20"/>
      <c r="C40" s="75"/>
      <c r="D40" s="15" t="s">
        <v>71</v>
      </c>
      <c r="E40" s="37"/>
      <c r="F40" s="62"/>
      <c r="G40" s="37" t="s">
        <v>108</v>
      </c>
      <c r="H40" s="37"/>
      <c r="I40" s="15"/>
      <c r="J40" s="16">
        <v>1400000</v>
      </c>
      <c r="K40" s="15" t="s">
        <v>73</v>
      </c>
      <c r="L40" s="15" t="s">
        <v>49</v>
      </c>
      <c r="M40" s="16">
        <v>0</v>
      </c>
      <c r="N40" s="39" t="s">
        <v>50</v>
      </c>
      <c r="O40" s="19"/>
      <c r="P40" s="39"/>
      <c r="Q40" s="15"/>
      <c r="R40" s="152"/>
      <c r="S40" s="63"/>
      <c r="T40" s="15" t="s">
        <v>58</v>
      </c>
      <c r="U40" s="15" t="s">
        <v>157</v>
      </c>
      <c r="V40" s="59" t="s">
        <v>55</v>
      </c>
      <c r="W40" s="60" t="s">
        <v>109</v>
      </c>
    </row>
    <row r="41" spans="2:23" x14ac:dyDescent="0.25">
      <c r="B41" s="20"/>
      <c r="C41" s="75"/>
      <c r="D41" s="15" t="s">
        <v>110</v>
      </c>
      <c r="E41" s="37"/>
      <c r="F41" s="62"/>
      <c r="G41" s="37" t="s">
        <v>103</v>
      </c>
      <c r="H41" s="64"/>
      <c r="I41" s="15"/>
      <c r="J41" s="16">
        <v>17500</v>
      </c>
      <c r="K41" s="15" t="s">
        <v>48</v>
      </c>
      <c r="L41" s="15" t="s">
        <v>49</v>
      </c>
      <c r="M41" s="17">
        <f>25/365</f>
        <v>6.8493150684931503E-2</v>
      </c>
      <c r="N41" s="39" t="s">
        <v>50</v>
      </c>
      <c r="O41" s="19"/>
      <c r="P41" s="39"/>
      <c r="Q41" s="15" t="s">
        <v>111</v>
      </c>
      <c r="R41" s="153"/>
      <c r="S41" s="63"/>
      <c r="T41" s="15" t="s">
        <v>58</v>
      </c>
      <c r="U41" s="15" t="s">
        <v>157</v>
      </c>
      <c r="V41" s="59" t="s">
        <v>55</v>
      </c>
      <c r="W41" s="60" t="s">
        <v>106</v>
      </c>
    </row>
    <row r="42" spans="2:23" x14ac:dyDescent="0.25">
      <c r="B42" s="43"/>
      <c r="C42" s="76"/>
      <c r="D42" s="44" t="s">
        <v>74</v>
      </c>
      <c r="E42" s="45"/>
      <c r="F42" s="45"/>
      <c r="G42" s="45">
        <v>43101</v>
      </c>
      <c r="H42" s="45"/>
      <c r="I42" s="44"/>
      <c r="J42" s="47" t="s">
        <v>75</v>
      </c>
      <c r="K42" s="44"/>
      <c r="L42" s="44" t="s">
        <v>76</v>
      </c>
      <c r="M42" s="44"/>
      <c r="N42" s="48"/>
      <c r="O42" s="65">
        <v>7.9000000000000001E-2</v>
      </c>
      <c r="P42" s="48" t="s">
        <v>78</v>
      </c>
      <c r="Q42" s="44"/>
      <c r="R42" s="66"/>
      <c r="S42" s="148" t="s">
        <v>105</v>
      </c>
      <c r="T42" s="44" t="s">
        <v>58</v>
      </c>
      <c r="U42" s="44" t="s">
        <v>157</v>
      </c>
      <c r="V42" s="67" t="s">
        <v>79</v>
      </c>
      <c r="W42" s="68" t="s">
        <v>80</v>
      </c>
    </row>
    <row r="43" spans="2:23" x14ac:dyDescent="0.25">
      <c r="B43" s="43"/>
      <c r="C43" s="76"/>
      <c r="D43" s="44" t="s">
        <v>81</v>
      </c>
      <c r="E43" s="45"/>
      <c r="F43" s="45"/>
      <c r="G43" s="45" t="s">
        <v>58</v>
      </c>
      <c r="H43" s="45"/>
      <c r="I43" s="44"/>
      <c r="J43" s="47" t="s">
        <v>58</v>
      </c>
      <c r="K43" s="44"/>
      <c r="L43" s="44" t="s">
        <v>76</v>
      </c>
      <c r="M43" s="44"/>
      <c r="N43" s="48"/>
      <c r="O43" s="65">
        <v>7.9000000000000001E-2</v>
      </c>
      <c r="P43" s="48" t="s">
        <v>78</v>
      </c>
      <c r="Q43" s="44"/>
      <c r="R43" s="69"/>
      <c r="S43" s="149"/>
      <c r="T43" s="44" t="s">
        <v>58</v>
      </c>
      <c r="U43" s="44" t="s">
        <v>157</v>
      </c>
      <c r="V43" s="67" t="s">
        <v>79</v>
      </c>
      <c r="W43" s="68" t="s">
        <v>58</v>
      </c>
    </row>
    <row r="44" spans="2:23" ht="12.75" customHeight="1" x14ac:dyDescent="0.25">
      <c r="B44" s="43"/>
      <c r="C44" s="76"/>
      <c r="D44" s="44" t="s">
        <v>82</v>
      </c>
      <c r="E44" s="45"/>
      <c r="F44" s="45"/>
      <c r="G44" s="45" t="s">
        <v>58</v>
      </c>
      <c r="H44" s="45"/>
      <c r="I44" s="45"/>
      <c r="J44" s="47" t="s">
        <v>58</v>
      </c>
      <c r="K44" s="44"/>
      <c r="L44" s="44" t="s">
        <v>76</v>
      </c>
      <c r="M44" s="44"/>
      <c r="N44" s="48"/>
      <c r="O44" s="65">
        <v>3.95E-2</v>
      </c>
      <c r="P44" s="48" t="s">
        <v>78</v>
      </c>
      <c r="Q44" s="44"/>
      <c r="R44" s="69"/>
      <c r="S44" s="149"/>
      <c r="T44" s="44" t="s">
        <v>58</v>
      </c>
      <c r="U44" s="44" t="s">
        <v>157</v>
      </c>
      <c r="V44" s="44" t="s">
        <v>79</v>
      </c>
      <c r="W44" s="70" t="s">
        <v>58</v>
      </c>
    </row>
    <row r="45" spans="2:23" x14ac:dyDescent="0.25">
      <c r="B45" s="43"/>
      <c r="C45" s="76"/>
      <c r="D45" s="44" t="s">
        <v>84</v>
      </c>
      <c r="E45" s="45"/>
      <c r="F45" s="45"/>
      <c r="G45" s="45" t="s">
        <v>58</v>
      </c>
      <c r="H45" s="45"/>
      <c r="I45" s="45"/>
      <c r="J45" s="47" t="s">
        <v>58</v>
      </c>
      <c r="K45" s="44"/>
      <c r="L45" s="44" t="s">
        <v>76</v>
      </c>
      <c r="M45" s="44"/>
      <c r="N45" s="48"/>
      <c r="O45" s="65">
        <v>7.9000000000000001E-2</v>
      </c>
      <c r="P45" s="48" t="s">
        <v>78</v>
      </c>
      <c r="Q45" s="44"/>
      <c r="R45" s="69"/>
      <c r="S45" s="149"/>
      <c r="T45" s="44" t="s">
        <v>58</v>
      </c>
      <c r="U45" s="44" t="s">
        <v>157</v>
      </c>
      <c r="V45" s="44" t="s">
        <v>79</v>
      </c>
      <c r="W45" s="49" t="s">
        <v>58</v>
      </c>
    </row>
    <row r="46" spans="2:23" ht="25" x14ac:dyDescent="0.25">
      <c r="B46" s="43"/>
      <c r="C46" s="76"/>
      <c r="D46" s="44" t="s">
        <v>88</v>
      </c>
      <c r="E46" s="45"/>
      <c r="F46" s="45"/>
      <c r="G46" s="45" t="s">
        <v>108</v>
      </c>
      <c r="H46" s="45"/>
      <c r="I46" s="44"/>
      <c r="J46" s="47" t="s">
        <v>58</v>
      </c>
      <c r="K46" s="44"/>
      <c r="L46" s="44" t="s">
        <v>76</v>
      </c>
      <c r="M46" s="44"/>
      <c r="N46" s="48"/>
      <c r="O46" s="65" t="s">
        <v>112</v>
      </c>
      <c r="P46" s="48" t="s">
        <v>78</v>
      </c>
      <c r="Q46" s="44"/>
      <c r="R46" s="69"/>
      <c r="S46" s="149"/>
      <c r="T46" s="44" t="s">
        <v>58</v>
      </c>
      <c r="U46" s="44" t="s">
        <v>157</v>
      </c>
      <c r="V46" s="44" t="s">
        <v>91</v>
      </c>
      <c r="W46" s="71" t="s">
        <v>113</v>
      </c>
    </row>
    <row r="47" spans="2:23" ht="12.75" customHeight="1" x14ac:dyDescent="0.25">
      <c r="B47" s="43"/>
      <c r="C47" s="76"/>
      <c r="D47" s="44" t="s">
        <v>93</v>
      </c>
      <c r="E47" s="45"/>
      <c r="F47" s="45"/>
      <c r="G47" s="46">
        <v>43101</v>
      </c>
      <c r="H47" s="45"/>
      <c r="I47" s="45"/>
      <c r="J47" s="44" t="s">
        <v>58</v>
      </c>
      <c r="K47" s="44"/>
      <c r="L47" s="44" t="s">
        <v>76</v>
      </c>
      <c r="M47" s="44"/>
      <c r="N47" s="48"/>
      <c r="O47" s="65">
        <v>0.9</v>
      </c>
      <c r="P47" s="48" t="s">
        <v>78</v>
      </c>
      <c r="Q47" s="44"/>
      <c r="R47" s="69"/>
      <c r="S47" s="149"/>
      <c r="T47" s="44" t="s">
        <v>58</v>
      </c>
      <c r="U47" s="44" t="s">
        <v>157</v>
      </c>
      <c r="V47" s="44" t="s">
        <v>91</v>
      </c>
      <c r="W47" s="49"/>
    </row>
    <row r="48" spans="2:23" ht="15" customHeight="1" x14ac:dyDescent="0.25">
      <c r="B48" s="43"/>
      <c r="C48" s="76"/>
      <c r="D48" s="44" t="s">
        <v>95</v>
      </c>
      <c r="E48" s="45"/>
      <c r="F48" s="45"/>
      <c r="G48" s="45">
        <v>43831</v>
      </c>
      <c r="H48" s="45"/>
      <c r="I48" s="45"/>
      <c r="J48" s="44" t="s">
        <v>58</v>
      </c>
      <c r="K48" s="44"/>
      <c r="L48" s="44" t="s">
        <v>76</v>
      </c>
      <c r="M48" s="44"/>
      <c r="N48" s="48"/>
      <c r="O48" s="65">
        <v>0.9</v>
      </c>
      <c r="P48" s="48" t="s">
        <v>78</v>
      </c>
      <c r="Q48" s="44"/>
      <c r="R48" s="69"/>
      <c r="S48" s="149"/>
      <c r="T48" s="44" t="s">
        <v>58</v>
      </c>
      <c r="U48" s="44" t="s">
        <v>157</v>
      </c>
      <c r="V48" s="44" t="s">
        <v>91</v>
      </c>
      <c r="W48" s="49"/>
    </row>
    <row r="49" spans="2:23" ht="15.75" customHeight="1" x14ac:dyDescent="0.25">
      <c r="B49" s="43"/>
      <c r="C49" s="76"/>
      <c r="D49" s="44" t="s">
        <v>97</v>
      </c>
      <c r="E49" s="45"/>
      <c r="F49" s="45"/>
      <c r="G49" s="45" t="s">
        <v>58</v>
      </c>
      <c r="H49" s="45"/>
      <c r="I49" s="45"/>
      <c r="J49" s="44" t="s">
        <v>58</v>
      </c>
      <c r="K49" s="44"/>
      <c r="L49" s="44" t="s">
        <v>76</v>
      </c>
      <c r="M49" s="44"/>
      <c r="N49" s="48"/>
      <c r="O49" s="65">
        <v>3.6</v>
      </c>
      <c r="P49" s="48" t="s">
        <v>78</v>
      </c>
      <c r="Q49" s="44"/>
      <c r="R49" s="69"/>
      <c r="S49" s="149"/>
      <c r="T49" s="44" t="s">
        <v>58</v>
      </c>
      <c r="U49" s="44" t="s">
        <v>157</v>
      </c>
      <c r="V49" s="44" t="s">
        <v>91</v>
      </c>
      <c r="W49" s="49"/>
    </row>
    <row r="50" spans="2:23" ht="15" customHeight="1" x14ac:dyDescent="0.25">
      <c r="B50" s="43"/>
      <c r="C50" s="76"/>
      <c r="D50" s="44" t="s">
        <v>99</v>
      </c>
      <c r="E50" s="45"/>
      <c r="F50" s="45"/>
      <c r="G50" s="45" t="s">
        <v>58</v>
      </c>
      <c r="H50" s="45"/>
      <c r="I50" s="45"/>
      <c r="J50" s="44" t="s">
        <v>58</v>
      </c>
      <c r="K50" s="44"/>
      <c r="L50" s="44" t="s">
        <v>76</v>
      </c>
      <c r="M50" s="44"/>
      <c r="N50" s="48"/>
      <c r="O50" s="65">
        <v>10</v>
      </c>
      <c r="P50" s="48" t="s">
        <v>78</v>
      </c>
      <c r="Q50" s="44"/>
      <c r="R50" s="69"/>
      <c r="S50" s="149"/>
      <c r="T50" s="44" t="s">
        <v>58</v>
      </c>
      <c r="U50" s="44" t="s">
        <v>157</v>
      </c>
      <c r="V50" s="44" t="s">
        <v>91</v>
      </c>
      <c r="W50" s="49"/>
    </row>
    <row r="51" spans="2:23" ht="13" thickBot="1" x14ac:dyDescent="0.3">
      <c r="B51" s="50"/>
      <c r="C51" s="77"/>
      <c r="D51" s="51" t="s">
        <v>100</v>
      </c>
      <c r="E51" s="52"/>
      <c r="F51" s="52"/>
      <c r="G51" s="52" t="s">
        <v>58</v>
      </c>
      <c r="H51" s="52"/>
      <c r="I51" s="52"/>
      <c r="J51" s="51" t="s">
        <v>58</v>
      </c>
      <c r="K51" s="51"/>
      <c r="L51" s="51" t="s">
        <v>76</v>
      </c>
      <c r="M51" s="51"/>
      <c r="N51" s="54"/>
      <c r="O51" s="72">
        <v>10</v>
      </c>
      <c r="P51" s="54" t="s">
        <v>78</v>
      </c>
      <c r="Q51" s="51"/>
      <c r="R51" s="73"/>
      <c r="S51" s="150"/>
      <c r="T51" s="51" t="s">
        <v>58</v>
      </c>
      <c r="U51" s="51" t="s">
        <v>157</v>
      </c>
      <c r="V51" s="51" t="s">
        <v>91</v>
      </c>
      <c r="W51" s="55"/>
    </row>
    <row r="52" spans="2:23" ht="12.75" customHeight="1" x14ac:dyDescent="0.25">
      <c r="B52" s="31" t="s">
        <v>43</v>
      </c>
      <c r="C52" s="74" t="s">
        <v>155</v>
      </c>
      <c r="D52" s="32" t="s">
        <v>44</v>
      </c>
      <c r="E52" s="33">
        <v>42339</v>
      </c>
      <c r="F52" s="33">
        <v>44651</v>
      </c>
      <c r="G52" s="33" t="s">
        <v>140</v>
      </c>
      <c r="H52" s="33">
        <v>46022</v>
      </c>
      <c r="I52" s="32" t="s">
        <v>46</v>
      </c>
      <c r="J52" s="32" t="s">
        <v>115</v>
      </c>
      <c r="K52" s="32" t="s">
        <v>48</v>
      </c>
      <c r="L52" s="32" t="s">
        <v>49</v>
      </c>
      <c r="M52" s="34">
        <f>230/365</f>
        <v>0.63013698630136983</v>
      </c>
      <c r="N52" s="35" t="s">
        <v>50</v>
      </c>
      <c r="O52" s="35"/>
      <c r="P52" s="35"/>
      <c r="Q52" s="35" t="s">
        <v>141</v>
      </c>
      <c r="R52" s="151" t="s">
        <v>263</v>
      </c>
      <c r="S52" s="35"/>
      <c r="T52" s="32" t="s">
        <v>53</v>
      </c>
      <c r="U52" s="15" t="s">
        <v>54</v>
      </c>
      <c r="V52" s="32" t="s">
        <v>55</v>
      </c>
      <c r="W52" s="36" t="s">
        <v>143</v>
      </c>
    </row>
    <row r="53" spans="2:23" x14ac:dyDescent="0.25">
      <c r="B53" s="20"/>
      <c r="C53" s="15"/>
      <c r="D53" s="15" t="s">
        <v>60</v>
      </c>
      <c r="E53" s="37"/>
      <c r="F53" s="37"/>
      <c r="G53" s="37" t="s">
        <v>58</v>
      </c>
      <c r="H53" s="37" t="s">
        <v>58</v>
      </c>
      <c r="I53" s="15"/>
      <c r="J53" s="15" t="s">
        <v>115</v>
      </c>
      <c r="K53" s="38" t="s">
        <v>48</v>
      </c>
      <c r="L53" s="38" t="s">
        <v>49</v>
      </c>
      <c r="M53" s="16">
        <v>0</v>
      </c>
      <c r="N53" s="79" t="s">
        <v>50</v>
      </c>
      <c r="O53" s="39"/>
      <c r="P53" s="39"/>
      <c r="Q53" s="15"/>
      <c r="R53" s="152"/>
      <c r="S53" s="39"/>
      <c r="T53" s="15" t="s">
        <v>58</v>
      </c>
      <c r="U53" s="15" t="s">
        <v>54</v>
      </c>
      <c r="V53" s="15" t="s">
        <v>55</v>
      </c>
      <c r="W53" s="40" t="s">
        <v>58</v>
      </c>
    </row>
    <row r="54" spans="2:23" x14ac:dyDescent="0.25">
      <c r="B54" s="20"/>
      <c r="C54" s="15"/>
      <c r="D54" s="15" t="s">
        <v>61</v>
      </c>
      <c r="E54" s="37"/>
      <c r="F54" s="37"/>
      <c r="G54" s="37" t="s">
        <v>58</v>
      </c>
      <c r="H54" s="37" t="s">
        <v>58</v>
      </c>
      <c r="I54" s="15"/>
      <c r="J54" s="15" t="s">
        <v>117</v>
      </c>
      <c r="K54" s="38" t="s">
        <v>48</v>
      </c>
      <c r="L54" s="38" t="s">
        <v>49</v>
      </c>
      <c r="M54" s="16">
        <v>0</v>
      </c>
      <c r="N54" s="79" t="s">
        <v>50</v>
      </c>
      <c r="O54" s="39"/>
      <c r="P54" s="39"/>
      <c r="Q54" s="15"/>
      <c r="R54" s="152"/>
      <c r="S54" s="39"/>
      <c r="T54" s="15" t="s">
        <v>58</v>
      </c>
      <c r="U54" s="15" t="s">
        <v>54</v>
      </c>
      <c r="V54" s="15" t="s">
        <v>55</v>
      </c>
      <c r="W54" s="40" t="s">
        <v>58</v>
      </c>
    </row>
    <row r="55" spans="2:23" x14ac:dyDescent="0.25">
      <c r="B55" s="20"/>
      <c r="C55" s="15"/>
      <c r="D55" s="15" t="s">
        <v>63</v>
      </c>
      <c r="E55" s="37"/>
      <c r="F55" s="37"/>
      <c r="G55" s="37" t="s">
        <v>144</v>
      </c>
      <c r="H55" s="37" t="s">
        <v>58</v>
      </c>
      <c r="I55" s="15"/>
      <c r="J55" s="15" t="s">
        <v>117</v>
      </c>
      <c r="K55" s="38" t="s">
        <v>48</v>
      </c>
      <c r="L55" s="38" t="s">
        <v>49</v>
      </c>
      <c r="M55" s="16">
        <v>0</v>
      </c>
      <c r="N55" s="79" t="s">
        <v>50</v>
      </c>
      <c r="O55" s="39"/>
      <c r="P55" s="39"/>
      <c r="Q55" s="15"/>
      <c r="R55" s="152"/>
      <c r="S55" s="39"/>
      <c r="T55" s="15" t="s">
        <v>58</v>
      </c>
      <c r="U55" s="15" t="s">
        <v>54</v>
      </c>
      <c r="V55" s="15" t="s">
        <v>55</v>
      </c>
      <c r="W55" s="84" t="s">
        <v>145</v>
      </c>
    </row>
    <row r="56" spans="2:23" ht="12.75" customHeight="1" x14ac:dyDescent="0.25">
      <c r="B56" s="20"/>
      <c r="C56" s="15"/>
      <c r="D56" s="15" t="s">
        <v>64</v>
      </c>
      <c r="E56" s="37"/>
      <c r="F56" s="37"/>
      <c r="G56" s="37" t="s">
        <v>58</v>
      </c>
      <c r="H56" s="37" t="s">
        <v>58</v>
      </c>
      <c r="I56" s="15"/>
      <c r="J56" s="15" t="s">
        <v>117</v>
      </c>
      <c r="K56" s="38" t="s">
        <v>48</v>
      </c>
      <c r="L56" s="38" t="s">
        <v>49</v>
      </c>
      <c r="M56" s="16">
        <v>0</v>
      </c>
      <c r="N56" s="79" t="s">
        <v>50</v>
      </c>
      <c r="O56" s="39"/>
      <c r="P56" s="39"/>
      <c r="Q56" s="15"/>
      <c r="R56" s="152"/>
      <c r="S56" s="39"/>
      <c r="T56" s="15" t="s">
        <v>58</v>
      </c>
      <c r="U56" s="15" t="s">
        <v>54</v>
      </c>
      <c r="V56" s="15" t="s">
        <v>55</v>
      </c>
      <c r="W56" s="40" t="s">
        <v>58</v>
      </c>
    </row>
    <row r="57" spans="2:23" x14ac:dyDescent="0.25">
      <c r="B57" s="20"/>
      <c r="C57" s="15"/>
      <c r="D57" s="15" t="s">
        <v>118</v>
      </c>
      <c r="E57" s="37"/>
      <c r="F57" s="37"/>
      <c r="G57" s="37" t="s">
        <v>140</v>
      </c>
      <c r="H57" s="37" t="s">
        <v>58</v>
      </c>
      <c r="I57" s="15"/>
      <c r="J57" s="15" t="s">
        <v>119</v>
      </c>
      <c r="K57" s="38" t="s">
        <v>48</v>
      </c>
      <c r="L57" s="38" t="s">
        <v>49</v>
      </c>
      <c r="M57" s="16">
        <v>0</v>
      </c>
      <c r="N57" s="79" t="s">
        <v>50</v>
      </c>
      <c r="O57" s="39"/>
      <c r="P57" s="39"/>
      <c r="Q57" s="15"/>
      <c r="R57" s="152"/>
      <c r="S57" s="39"/>
      <c r="T57" s="15" t="s">
        <v>58</v>
      </c>
      <c r="U57" s="15" t="s">
        <v>54</v>
      </c>
      <c r="V57" s="15" t="s">
        <v>55</v>
      </c>
      <c r="W57" s="42" t="s">
        <v>146</v>
      </c>
    </row>
    <row r="58" spans="2:23" x14ac:dyDescent="0.25">
      <c r="B58" s="20"/>
      <c r="C58" s="15"/>
      <c r="D58" s="15" t="s">
        <v>120</v>
      </c>
      <c r="E58" s="37"/>
      <c r="F58" s="37"/>
      <c r="G58" s="37" t="s">
        <v>58</v>
      </c>
      <c r="H58" s="37" t="s">
        <v>58</v>
      </c>
      <c r="I58" s="15"/>
      <c r="J58" s="15" t="s">
        <v>119</v>
      </c>
      <c r="K58" s="38" t="s">
        <v>48</v>
      </c>
      <c r="L58" s="38" t="s">
        <v>49</v>
      </c>
      <c r="M58" s="16">
        <v>0</v>
      </c>
      <c r="N58" s="79" t="s">
        <v>50</v>
      </c>
      <c r="O58" s="39"/>
      <c r="P58" s="39"/>
      <c r="Q58" s="15"/>
      <c r="R58" s="152"/>
      <c r="S58" s="39"/>
      <c r="T58" s="15" t="s">
        <v>58</v>
      </c>
      <c r="U58" s="15" t="s">
        <v>54</v>
      </c>
      <c r="V58" s="15" t="s">
        <v>79</v>
      </c>
      <c r="W58" s="40" t="s">
        <v>121</v>
      </c>
    </row>
    <row r="59" spans="2:23" x14ac:dyDescent="0.25">
      <c r="B59" s="20"/>
      <c r="C59" s="15"/>
      <c r="D59" s="15" t="s">
        <v>71</v>
      </c>
      <c r="E59" s="37"/>
      <c r="F59" s="37"/>
      <c r="G59" s="37" t="s">
        <v>147</v>
      </c>
      <c r="H59" s="37" t="s">
        <v>58</v>
      </c>
      <c r="I59" s="15"/>
      <c r="J59" s="15" t="s">
        <v>122</v>
      </c>
      <c r="K59" s="15" t="s">
        <v>73</v>
      </c>
      <c r="L59" s="38" t="s">
        <v>49</v>
      </c>
      <c r="M59" s="16">
        <v>0</v>
      </c>
      <c r="N59" s="39" t="s">
        <v>50</v>
      </c>
      <c r="O59" s="39"/>
      <c r="P59" s="39"/>
      <c r="Q59" s="15"/>
      <c r="R59" s="153"/>
      <c r="S59" s="39"/>
      <c r="T59" s="15" t="s">
        <v>58</v>
      </c>
      <c r="U59" s="15" t="s">
        <v>54</v>
      </c>
      <c r="V59" s="15" t="s">
        <v>55</v>
      </c>
      <c r="W59" s="40" t="s">
        <v>148</v>
      </c>
    </row>
    <row r="60" spans="2:23" x14ac:dyDescent="0.25">
      <c r="B60" s="20"/>
      <c r="C60" s="15"/>
      <c r="D60" s="15" t="s">
        <v>57</v>
      </c>
      <c r="E60" s="37"/>
      <c r="F60" s="37"/>
      <c r="G60" s="37" t="s">
        <v>147</v>
      </c>
      <c r="H60" s="37">
        <v>47848</v>
      </c>
      <c r="I60" s="15"/>
      <c r="J60" s="15" t="s">
        <v>149</v>
      </c>
      <c r="K60" s="38" t="s">
        <v>48</v>
      </c>
      <c r="L60" s="38" t="s">
        <v>49</v>
      </c>
      <c r="M60" s="16">
        <v>0.06</v>
      </c>
      <c r="N60" s="39" t="s">
        <v>50</v>
      </c>
      <c r="O60" s="39"/>
      <c r="P60" s="39"/>
      <c r="Q60" s="15" t="s">
        <v>133</v>
      </c>
      <c r="R60" s="82" t="s">
        <v>264</v>
      </c>
      <c r="S60" s="39"/>
      <c r="T60" s="15" t="s">
        <v>58</v>
      </c>
      <c r="U60" s="15" t="s">
        <v>54</v>
      </c>
      <c r="V60" s="15" t="s">
        <v>55</v>
      </c>
      <c r="W60" s="84" t="s">
        <v>150</v>
      </c>
    </row>
    <row r="61" spans="2:23" ht="42" customHeight="1" x14ac:dyDescent="0.25">
      <c r="B61" s="20"/>
      <c r="C61" s="15"/>
      <c r="D61" s="15" t="s">
        <v>123</v>
      </c>
      <c r="E61" s="37"/>
      <c r="F61" s="37"/>
      <c r="G61" s="37" t="s">
        <v>147</v>
      </c>
      <c r="H61" s="85">
        <v>46022</v>
      </c>
      <c r="I61" s="15"/>
      <c r="J61" s="15" t="s">
        <v>151</v>
      </c>
      <c r="K61" s="15" t="s">
        <v>73</v>
      </c>
      <c r="L61" s="38" t="s">
        <v>49</v>
      </c>
      <c r="M61" s="17">
        <f>230/4/365</f>
        <v>0.15753424657534246</v>
      </c>
      <c r="N61" s="39" t="s">
        <v>50</v>
      </c>
      <c r="O61" s="39"/>
      <c r="P61" s="39"/>
      <c r="Q61" s="15" t="s">
        <v>152</v>
      </c>
      <c r="R61" s="154" t="s">
        <v>263</v>
      </c>
      <c r="S61" s="39"/>
      <c r="T61" s="15" t="s">
        <v>58</v>
      </c>
      <c r="U61" s="15" t="s">
        <v>54</v>
      </c>
      <c r="V61" s="15" t="s">
        <v>55</v>
      </c>
      <c r="W61" s="41" t="s">
        <v>153</v>
      </c>
    </row>
    <row r="62" spans="2:23" x14ac:dyDescent="0.25">
      <c r="B62" s="20"/>
      <c r="C62" s="15"/>
      <c r="D62" s="15" t="s">
        <v>125</v>
      </c>
      <c r="E62" s="37"/>
      <c r="F62" s="37"/>
      <c r="G62" s="37" t="s">
        <v>58</v>
      </c>
      <c r="H62" s="37" t="s">
        <v>58</v>
      </c>
      <c r="I62" s="15"/>
      <c r="J62" s="15" t="s">
        <v>154</v>
      </c>
      <c r="K62" s="15" t="s">
        <v>48</v>
      </c>
      <c r="L62" s="38" t="s">
        <v>49</v>
      </c>
      <c r="M62" s="17">
        <f>230/4/365</f>
        <v>0.15753424657534246</v>
      </c>
      <c r="N62" s="79" t="s">
        <v>50</v>
      </c>
      <c r="O62" s="39"/>
      <c r="P62" s="39"/>
      <c r="Q62" s="15" t="s">
        <v>152</v>
      </c>
      <c r="R62" s="153"/>
      <c r="S62" s="39"/>
      <c r="T62" s="15" t="s">
        <v>58</v>
      </c>
      <c r="U62" s="15" t="s">
        <v>54</v>
      </c>
      <c r="V62" s="15" t="s">
        <v>55</v>
      </c>
      <c r="W62" s="40" t="s">
        <v>58</v>
      </c>
    </row>
    <row r="63" spans="2:23" x14ac:dyDescent="0.25">
      <c r="B63" s="20"/>
      <c r="C63" s="15"/>
      <c r="D63" s="38" t="s">
        <v>44</v>
      </c>
      <c r="E63" s="37"/>
      <c r="F63" s="37"/>
      <c r="G63" s="37">
        <v>46023</v>
      </c>
      <c r="H63" s="37">
        <v>47848</v>
      </c>
      <c r="I63" s="15"/>
      <c r="J63" s="15" t="s">
        <v>115</v>
      </c>
      <c r="K63" s="38" t="s">
        <v>48</v>
      </c>
      <c r="L63" s="38" t="s">
        <v>49</v>
      </c>
      <c r="M63" s="17">
        <v>0.76</v>
      </c>
      <c r="N63" s="79" t="s">
        <v>50</v>
      </c>
      <c r="O63" s="39"/>
      <c r="P63" s="39"/>
      <c r="Q63" s="15" t="s">
        <v>116</v>
      </c>
      <c r="R63" s="154" t="s">
        <v>265</v>
      </c>
      <c r="S63" s="80"/>
      <c r="T63" s="15" t="s">
        <v>58</v>
      </c>
      <c r="U63" s="15" t="s">
        <v>54</v>
      </c>
      <c r="V63" s="15" t="s">
        <v>55</v>
      </c>
      <c r="W63" s="40"/>
    </row>
    <row r="64" spans="2:23" x14ac:dyDescent="0.25">
      <c r="B64" s="20"/>
      <c r="C64" s="15"/>
      <c r="D64" s="15" t="s">
        <v>60</v>
      </c>
      <c r="E64" s="37"/>
      <c r="F64" s="37"/>
      <c r="G64" s="37" t="s">
        <v>58</v>
      </c>
      <c r="H64" s="37" t="s">
        <v>58</v>
      </c>
      <c r="I64" s="15"/>
      <c r="J64" s="15" t="s">
        <v>115</v>
      </c>
      <c r="K64" s="38" t="s">
        <v>48</v>
      </c>
      <c r="L64" s="38" t="s">
        <v>49</v>
      </c>
      <c r="M64" s="81">
        <v>0</v>
      </c>
      <c r="N64" s="79" t="s">
        <v>50</v>
      </c>
      <c r="O64" s="39"/>
      <c r="P64" s="39"/>
      <c r="Q64" s="15"/>
      <c r="R64" s="152"/>
      <c r="S64" s="80"/>
      <c r="T64" s="15" t="s">
        <v>58</v>
      </c>
      <c r="U64" s="15" t="s">
        <v>54</v>
      </c>
      <c r="V64" s="15" t="s">
        <v>55</v>
      </c>
      <c r="W64" s="40"/>
    </row>
    <row r="65" spans="2:23" x14ac:dyDescent="0.25">
      <c r="B65" s="20"/>
      <c r="C65" s="15"/>
      <c r="D65" s="15" t="s">
        <v>61</v>
      </c>
      <c r="E65" s="37"/>
      <c r="F65" s="37"/>
      <c r="G65" s="37" t="s">
        <v>58</v>
      </c>
      <c r="H65" s="37" t="s">
        <v>58</v>
      </c>
      <c r="I65" s="15"/>
      <c r="J65" s="15" t="s">
        <v>117</v>
      </c>
      <c r="K65" s="38" t="s">
        <v>48</v>
      </c>
      <c r="L65" s="38" t="s">
        <v>49</v>
      </c>
      <c r="M65" s="81">
        <v>0</v>
      </c>
      <c r="N65" s="79" t="s">
        <v>50</v>
      </c>
      <c r="O65" s="39"/>
      <c r="P65" s="39"/>
      <c r="Q65" s="15"/>
      <c r="R65" s="152"/>
      <c r="S65" s="80"/>
      <c r="T65" s="15" t="s">
        <v>58</v>
      </c>
      <c r="U65" s="15" t="s">
        <v>54</v>
      </c>
      <c r="V65" s="15" t="s">
        <v>55</v>
      </c>
      <c r="W65" s="40"/>
    </row>
    <row r="66" spans="2:23" ht="15" customHeight="1" x14ac:dyDescent="0.25">
      <c r="B66" s="20"/>
      <c r="C66" s="15"/>
      <c r="D66" s="15" t="s">
        <v>63</v>
      </c>
      <c r="E66" s="37"/>
      <c r="F66" s="37"/>
      <c r="G66" s="37" t="s">
        <v>58</v>
      </c>
      <c r="H66" s="37" t="s">
        <v>58</v>
      </c>
      <c r="I66" s="15"/>
      <c r="J66" s="15" t="s">
        <v>117</v>
      </c>
      <c r="K66" s="38" t="s">
        <v>48</v>
      </c>
      <c r="L66" s="38" t="s">
        <v>49</v>
      </c>
      <c r="M66" s="81">
        <v>0</v>
      </c>
      <c r="N66" s="79" t="s">
        <v>50</v>
      </c>
      <c r="O66" s="39"/>
      <c r="P66" s="39"/>
      <c r="Q66" s="15"/>
      <c r="R66" s="152"/>
      <c r="S66" s="80"/>
      <c r="T66" s="15" t="s">
        <v>58</v>
      </c>
      <c r="U66" s="15" t="s">
        <v>54</v>
      </c>
      <c r="V66" s="15" t="s">
        <v>55</v>
      </c>
      <c r="W66" s="40"/>
    </row>
    <row r="67" spans="2:23" x14ac:dyDescent="0.25">
      <c r="B67" s="20"/>
      <c r="C67" s="15"/>
      <c r="D67" s="15" t="s">
        <v>64</v>
      </c>
      <c r="E67" s="37"/>
      <c r="F67" s="37"/>
      <c r="G67" s="37" t="s">
        <v>58</v>
      </c>
      <c r="H67" s="37" t="s">
        <v>58</v>
      </c>
      <c r="I67" s="15"/>
      <c r="J67" s="15" t="s">
        <v>117</v>
      </c>
      <c r="K67" s="38" t="s">
        <v>48</v>
      </c>
      <c r="L67" s="38" t="s">
        <v>49</v>
      </c>
      <c r="M67" s="81">
        <v>0</v>
      </c>
      <c r="N67" s="79" t="s">
        <v>50</v>
      </c>
      <c r="O67" s="39"/>
      <c r="P67" s="39"/>
      <c r="Q67" s="15"/>
      <c r="R67" s="152"/>
      <c r="S67" s="80"/>
      <c r="T67" s="15" t="s">
        <v>58</v>
      </c>
      <c r="U67" s="15" t="s">
        <v>54</v>
      </c>
      <c r="V67" s="15" t="s">
        <v>55</v>
      </c>
      <c r="W67" s="40"/>
    </row>
    <row r="68" spans="2:23" ht="12.75" customHeight="1" x14ac:dyDescent="0.25">
      <c r="B68" s="20"/>
      <c r="C68" s="15"/>
      <c r="D68" s="15" t="s">
        <v>118</v>
      </c>
      <c r="E68" s="37"/>
      <c r="F68" s="37"/>
      <c r="G68" s="37" t="s">
        <v>58</v>
      </c>
      <c r="H68" s="37" t="s">
        <v>58</v>
      </c>
      <c r="I68" s="15"/>
      <c r="J68" s="15" t="s">
        <v>119</v>
      </c>
      <c r="K68" s="38" t="s">
        <v>48</v>
      </c>
      <c r="L68" s="38" t="s">
        <v>49</v>
      </c>
      <c r="M68" s="16">
        <v>0</v>
      </c>
      <c r="N68" s="79" t="s">
        <v>50</v>
      </c>
      <c r="O68" s="39"/>
      <c r="P68" s="39"/>
      <c r="Q68" s="15"/>
      <c r="R68" s="152"/>
      <c r="S68" s="80"/>
      <c r="T68" s="15" t="s">
        <v>58</v>
      </c>
      <c r="U68" s="15" t="s">
        <v>54</v>
      </c>
      <c r="V68" s="15" t="s">
        <v>55</v>
      </c>
      <c r="W68" s="40"/>
    </row>
    <row r="69" spans="2:23" x14ac:dyDescent="0.25">
      <c r="B69" s="20"/>
      <c r="C69" s="15"/>
      <c r="D69" s="15" t="s">
        <v>120</v>
      </c>
      <c r="E69" s="37"/>
      <c r="F69" s="37"/>
      <c r="G69" s="37" t="s">
        <v>58</v>
      </c>
      <c r="H69" s="37" t="s">
        <v>58</v>
      </c>
      <c r="I69" s="15"/>
      <c r="J69" s="15" t="s">
        <v>119</v>
      </c>
      <c r="K69" s="38" t="s">
        <v>48</v>
      </c>
      <c r="L69" s="38" t="s">
        <v>49</v>
      </c>
      <c r="M69" s="16">
        <v>0</v>
      </c>
      <c r="N69" s="79" t="s">
        <v>50</v>
      </c>
      <c r="O69" s="39"/>
      <c r="P69" s="39"/>
      <c r="Q69" s="15"/>
      <c r="R69" s="152"/>
      <c r="S69" s="80"/>
      <c r="T69" s="15" t="s">
        <v>58</v>
      </c>
      <c r="U69" s="15" t="s">
        <v>54</v>
      </c>
      <c r="V69" s="15" t="s">
        <v>79</v>
      </c>
      <c r="W69" s="40" t="s">
        <v>121</v>
      </c>
    </row>
    <row r="70" spans="2:23" x14ac:dyDescent="0.25">
      <c r="B70" s="20"/>
      <c r="C70" s="15"/>
      <c r="D70" s="15" t="s">
        <v>71</v>
      </c>
      <c r="E70" s="37"/>
      <c r="F70" s="37"/>
      <c r="G70" s="37" t="s">
        <v>58</v>
      </c>
      <c r="H70" s="37" t="s">
        <v>58</v>
      </c>
      <c r="I70" s="15"/>
      <c r="J70" s="15" t="s">
        <v>122</v>
      </c>
      <c r="K70" s="15" t="s">
        <v>73</v>
      </c>
      <c r="L70" s="38" t="s">
        <v>49</v>
      </c>
      <c r="M70" s="16">
        <v>0</v>
      </c>
      <c r="N70" s="79" t="s">
        <v>50</v>
      </c>
      <c r="O70" s="39"/>
      <c r="P70" s="39"/>
      <c r="Q70" s="15"/>
      <c r="R70" s="152"/>
      <c r="S70" s="80"/>
      <c r="T70" s="15" t="s">
        <v>58</v>
      </c>
      <c r="U70" s="15" t="s">
        <v>54</v>
      </c>
      <c r="V70" s="15" t="s">
        <v>55</v>
      </c>
      <c r="W70" s="40"/>
    </row>
    <row r="71" spans="2:23" x14ac:dyDescent="0.25">
      <c r="B71" s="20"/>
      <c r="C71" s="15"/>
      <c r="D71" s="15" t="s">
        <v>123</v>
      </c>
      <c r="E71" s="37"/>
      <c r="F71" s="37"/>
      <c r="G71" s="37" t="s">
        <v>58</v>
      </c>
      <c r="H71" s="37" t="s">
        <v>58</v>
      </c>
      <c r="I71" s="15"/>
      <c r="J71" s="15" t="s">
        <v>124</v>
      </c>
      <c r="K71" s="15" t="s">
        <v>73</v>
      </c>
      <c r="L71" s="38" t="s">
        <v>49</v>
      </c>
      <c r="M71" s="16">
        <v>0</v>
      </c>
      <c r="N71" s="79" t="s">
        <v>50</v>
      </c>
      <c r="O71" s="39"/>
      <c r="P71" s="39"/>
      <c r="Q71" s="15"/>
      <c r="R71" s="152"/>
      <c r="S71" s="80"/>
      <c r="T71" s="15" t="s">
        <v>58</v>
      </c>
      <c r="U71" s="15" t="s">
        <v>54</v>
      </c>
      <c r="V71" s="15" t="s">
        <v>55</v>
      </c>
      <c r="W71" s="40"/>
    </row>
    <row r="72" spans="2:23" ht="12.75" customHeight="1" x14ac:dyDescent="0.25">
      <c r="B72" s="20"/>
      <c r="C72" s="15"/>
      <c r="D72" s="15" t="s">
        <v>125</v>
      </c>
      <c r="E72" s="37"/>
      <c r="F72" s="37"/>
      <c r="G72" s="37" t="s">
        <v>58</v>
      </c>
      <c r="H72" s="37" t="s">
        <v>58</v>
      </c>
      <c r="I72" s="15"/>
      <c r="J72" s="15" t="s">
        <v>126</v>
      </c>
      <c r="K72" s="15" t="s">
        <v>48</v>
      </c>
      <c r="L72" s="38" t="s">
        <v>49</v>
      </c>
      <c r="M72" s="81">
        <v>0</v>
      </c>
      <c r="N72" s="79" t="s">
        <v>50</v>
      </c>
      <c r="O72" s="39"/>
      <c r="P72" s="39"/>
      <c r="Q72" s="15"/>
      <c r="R72" s="152"/>
      <c r="S72" s="80"/>
      <c r="T72" s="15" t="s">
        <v>58</v>
      </c>
      <c r="U72" s="15" t="s">
        <v>54</v>
      </c>
      <c r="V72" s="15" t="s">
        <v>55</v>
      </c>
      <c r="W72" s="40"/>
    </row>
    <row r="73" spans="2:23" ht="12.75" customHeight="1" x14ac:dyDescent="0.25">
      <c r="B73" s="20"/>
      <c r="C73" s="15"/>
      <c r="D73" s="38" t="s">
        <v>44</v>
      </c>
      <c r="E73" s="37"/>
      <c r="F73" s="37"/>
      <c r="G73" s="37">
        <v>47849</v>
      </c>
      <c r="H73" s="37">
        <v>49674</v>
      </c>
      <c r="I73" s="15"/>
      <c r="J73" s="38" t="s">
        <v>127</v>
      </c>
      <c r="K73" s="15" t="s">
        <v>48</v>
      </c>
      <c r="L73" s="38" t="s">
        <v>49</v>
      </c>
      <c r="M73" s="17">
        <f>278.26/365</f>
        <v>0.76235616438356157</v>
      </c>
      <c r="N73" s="79" t="s">
        <v>50</v>
      </c>
      <c r="O73" s="39"/>
      <c r="P73" s="39"/>
      <c r="Q73" s="15" t="s">
        <v>116</v>
      </c>
      <c r="R73" s="152"/>
      <c r="S73" s="80"/>
      <c r="T73" s="15" t="s">
        <v>58</v>
      </c>
      <c r="U73" s="15" t="s">
        <v>54</v>
      </c>
      <c r="V73" s="15" t="s">
        <v>55</v>
      </c>
      <c r="W73" s="40"/>
    </row>
    <row r="74" spans="2:23" x14ac:dyDescent="0.25">
      <c r="B74" s="20"/>
      <c r="C74" s="15"/>
      <c r="D74" s="15" t="s">
        <v>60</v>
      </c>
      <c r="E74" s="37"/>
      <c r="F74" s="37"/>
      <c r="G74" s="37" t="s">
        <v>58</v>
      </c>
      <c r="H74" s="37" t="s">
        <v>58</v>
      </c>
      <c r="I74" s="15"/>
      <c r="J74" s="15" t="s">
        <v>127</v>
      </c>
      <c r="K74" s="15" t="s">
        <v>48</v>
      </c>
      <c r="L74" s="38" t="s">
        <v>49</v>
      </c>
      <c r="M74" s="81">
        <v>0</v>
      </c>
      <c r="N74" s="79" t="s">
        <v>50</v>
      </c>
      <c r="O74" s="39"/>
      <c r="P74" s="39"/>
      <c r="Q74" s="15"/>
      <c r="R74" s="152"/>
      <c r="S74" s="80"/>
      <c r="T74" s="15" t="s">
        <v>58</v>
      </c>
      <c r="U74" s="15" t="s">
        <v>54</v>
      </c>
      <c r="V74" s="15" t="s">
        <v>55</v>
      </c>
      <c r="W74" s="40"/>
    </row>
    <row r="75" spans="2:23" x14ac:dyDescent="0.25">
      <c r="B75" s="20"/>
      <c r="C75" s="15"/>
      <c r="D75" s="15" t="s">
        <v>61</v>
      </c>
      <c r="E75" s="37"/>
      <c r="F75" s="37"/>
      <c r="G75" s="37" t="s">
        <v>58</v>
      </c>
      <c r="H75" s="37" t="s">
        <v>58</v>
      </c>
      <c r="I75" s="15"/>
      <c r="J75" s="15" t="s">
        <v>128</v>
      </c>
      <c r="K75" s="15" t="s">
        <v>48</v>
      </c>
      <c r="L75" s="38" t="s">
        <v>49</v>
      </c>
      <c r="M75" s="81">
        <v>0</v>
      </c>
      <c r="N75" s="79" t="s">
        <v>50</v>
      </c>
      <c r="O75" s="39"/>
      <c r="P75" s="39"/>
      <c r="Q75" s="15"/>
      <c r="R75" s="152"/>
      <c r="S75" s="80"/>
      <c r="T75" s="15" t="s">
        <v>58</v>
      </c>
      <c r="U75" s="15" t="s">
        <v>54</v>
      </c>
      <c r="V75" s="15" t="s">
        <v>55</v>
      </c>
      <c r="W75" s="40"/>
    </row>
    <row r="76" spans="2:23" x14ac:dyDescent="0.25">
      <c r="B76" s="20"/>
      <c r="C76" s="15"/>
      <c r="D76" s="15" t="s">
        <v>63</v>
      </c>
      <c r="E76" s="37"/>
      <c r="F76" s="37"/>
      <c r="G76" s="37" t="s">
        <v>58</v>
      </c>
      <c r="H76" s="37" t="s">
        <v>58</v>
      </c>
      <c r="I76" s="15"/>
      <c r="J76" s="15" t="s">
        <v>128</v>
      </c>
      <c r="K76" s="15" t="s">
        <v>48</v>
      </c>
      <c r="L76" s="38" t="s">
        <v>49</v>
      </c>
      <c r="M76" s="81">
        <v>0</v>
      </c>
      <c r="N76" s="79" t="s">
        <v>50</v>
      </c>
      <c r="O76" s="39"/>
      <c r="P76" s="39"/>
      <c r="Q76" s="15"/>
      <c r="R76" s="152"/>
      <c r="S76" s="80"/>
      <c r="T76" s="15" t="s">
        <v>58</v>
      </c>
      <c r="U76" s="15" t="s">
        <v>54</v>
      </c>
      <c r="V76" s="15" t="s">
        <v>55</v>
      </c>
      <c r="W76" s="40"/>
    </row>
    <row r="77" spans="2:23" x14ac:dyDescent="0.25">
      <c r="B77" s="20"/>
      <c r="C77" s="15"/>
      <c r="D77" s="15" t="s">
        <v>64</v>
      </c>
      <c r="E77" s="37"/>
      <c r="F77" s="37"/>
      <c r="G77" s="37" t="s">
        <v>58</v>
      </c>
      <c r="H77" s="37" t="s">
        <v>58</v>
      </c>
      <c r="I77" s="15"/>
      <c r="J77" s="15" t="s">
        <v>128</v>
      </c>
      <c r="K77" s="15" t="s">
        <v>48</v>
      </c>
      <c r="L77" s="38" t="s">
        <v>49</v>
      </c>
      <c r="M77" s="81">
        <v>0</v>
      </c>
      <c r="N77" s="79" t="s">
        <v>50</v>
      </c>
      <c r="O77" s="39"/>
      <c r="P77" s="39"/>
      <c r="Q77" s="15"/>
      <c r="R77" s="152"/>
      <c r="S77" s="80"/>
      <c r="T77" s="15" t="s">
        <v>58</v>
      </c>
      <c r="U77" s="15" t="s">
        <v>54</v>
      </c>
      <c r="V77" s="15" t="s">
        <v>55</v>
      </c>
      <c r="W77" s="40"/>
    </row>
    <row r="78" spans="2:23" x14ac:dyDescent="0.25">
      <c r="B78" s="20"/>
      <c r="C78" s="15"/>
      <c r="D78" s="15" t="s">
        <v>118</v>
      </c>
      <c r="E78" s="37"/>
      <c r="F78" s="37"/>
      <c r="G78" s="37" t="s">
        <v>58</v>
      </c>
      <c r="H78" s="37" t="s">
        <v>58</v>
      </c>
      <c r="I78" s="15"/>
      <c r="J78" s="15" t="s">
        <v>66</v>
      </c>
      <c r="K78" s="15" t="s">
        <v>48</v>
      </c>
      <c r="L78" s="38" t="s">
        <v>49</v>
      </c>
      <c r="M78" s="81">
        <v>0</v>
      </c>
      <c r="N78" s="79" t="s">
        <v>50</v>
      </c>
      <c r="O78" s="39"/>
      <c r="P78" s="39"/>
      <c r="Q78" s="15"/>
      <c r="R78" s="152"/>
      <c r="S78" s="80"/>
      <c r="T78" s="15" t="s">
        <v>58</v>
      </c>
      <c r="U78" s="15" t="s">
        <v>54</v>
      </c>
      <c r="V78" s="15" t="s">
        <v>55</v>
      </c>
      <c r="W78" s="40"/>
    </row>
    <row r="79" spans="2:23" x14ac:dyDescent="0.25">
      <c r="B79" s="20"/>
      <c r="C79" s="15"/>
      <c r="D79" s="15" t="s">
        <v>120</v>
      </c>
      <c r="E79" s="37"/>
      <c r="F79" s="37"/>
      <c r="G79" s="37" t="s">
        <v>58</v>
      </c>
      <c r="H79" s="37" t="s">
        <v>58</v>
      </c>
      <c r="I79" s="15"/>
      <c r="J79" s="15" t="s">
        <v>66</v>
      </c>
      <c r="K79" s="15" t="s">
        <v>48</v>
      </c>
      <c r="L79" s="38" t="s">
        <v>49</v>
      </c>
      <c r="M79" s="81">
        <v>0</v>
      </c>
      <c r="N79" s="79" t="s">
        <v>50</v>
      </c>
      <c r="O79" s="39"/>
      <c r="P79" s="39"/>
      <c r="Q79" s="15"/>
      <c r="R79" s="152"/>
      <c r="S79" s="80"/>
      <c r="T79" s="15" t="s">
        <v>58</v>
      </c>
      <c r="U79" s="15" t="s">
        <v>54</v>
      </c>
      <c r="V79" s="15" t="s">
        <v>79</v>
      </c>
      <c r="W79" s="40" t="s">
        <v>121</v>
      </c>
    </row>
    <row r="80" spans="2:23" x14ac:dyDescent="0.25">
      <c r="B80" s="20"/>
      <c r="C80" s="15"/>
      <c r="D80" s="15" t="s">
        <v>71</v>
      </c>
      <c r="E80" s="37"/>
      <c r="F80" s="37"/>
      <c r="G80" s="37" t="s">
        <v>58</v>
      </c>
      <c r="H80" s="37" t="s">
        <v>58</v>
      </c>
      <c r="I80" s="15"/>
      <c r="J80" s="15" t="s">
        <v>129</v>
      </c>
      <c r="K80" s="15" t="s">
        <v>73</v>
      </c>
      <c r="L80" s="38" t="s">
        <v>49</v>
      </c>
      <c r="M80" s="81">
        <v>0</v>
      </c>
      <c r="N80" s="79" t="s">
        <v>50</v>
      </c>
      <c r="O80" s="39"/>
      <c r="P80" s="39"/>
      <c r="Q80" s="15"/>
      <c r="R80" s="152"/>
      <c r="S80" s="80"/>
      <c r="T80" s="15" t="s">
        <v>58</v>
      </c>
      <c r="U80" s="15" t="s">
        <v>54</v>
      </c>
      <c r="V80" s="15" t="s">
        <v>55</v>
      </c>
      <c r="W80" s="40"/>
    </row>
    <row r="81" spans="2:23" x14ac:dyDescent="0.25">
      <c r="B81" s="20"/>
      <c r="C81" s="15"/>
      <c r="D81" s="15" t="s">
        <v>123</v>
      </c>
      <c r="E81" s="37"/>
      <c r="F81" s="37"/>
      <c r="G81" s="37" t="s">
        <v>58</v>
      </c>
      <c r="H81" s="37" t="s">
        <v>58</v>
      </c>
      <c r="I81" s="15"/>
      <c r="J81" s="15" t="s">
        <v>130</v>
      </c>
      <c r="K81" s="15" t="s">
        <v>73</v>
      </c>
      <c r="L81" s="38" t="s">
        <v>49</v>
      </c>
      <c r="M81" s="81">
        <v>0</v>
      </c>
      <c r="N81" s="79" t="s">
        <v>50</v>
      </c>
      <c r="O81" s="39"/>
      <c r="P81" s="39"/>
      <c r="Q81" s="15"/>
      <c r="R81" s="152"/>
      <c r="S81" s="80"/>
      <c r="T81" s="15" t="s">
        <v>58</v>
      </c>
      <c r="U81" s="15" t="s">
        <v>54</v>
      </c>
      <c r="V81" s="15" t="s">
        <v>55</v>
      </c>
      <c r="W81" s="40"/>
    </row>
    <row r="82" spans="2:23" ht="15" customHeight="1" x14ac:dyDescent="0.25">
      <c r="B82" s="20"/>
      <c r="C82" s="15"/>
      <c r="D82" s="15" t="s">
        <v>125</v>
      </c>
      <c r="E82" s="37"/>
      <c r="F82" s="37"/>
      <c r="G82" s="37" t="s">
        <v>58</v>
      </c>
      <c r="H82" s="37" t="s">
        <v>58</v>
      </c>
      <c r="I82" s="15"/>
      <c r="J82" s="15" t="s">
        <v>131</v>
      </c>
      <c r="K82" s="15" t="s">
        <v>48</v>
      </c>
      <c r="L82" s="38" t="s">
        <v>49</v>
      </c>
      <c r="M82" s="81">
        <v>0</v>
      </c>
      <c r="N82" s="79" t="s">
        <v>50</v>
      </c>
      <c r="O82" s="39"/>
      <c r="P82" s="39"/>
      <c r="Q82" s="15"/>
      <c r="R82" s="153"/>
      <c r="S82" s="80"/>
      <c r="T82" s="15" t="s">
        <v>58</v>
      </c>
      <c r="U82" s="15" t="s">
        <v>54</v>
      </c>
      <c r="V82" s="15" t="s">
        <v>55</v>
      </c>
      <c r="W82" s="40"/>
    </row>
    <row r="83" spans="2:23" x14ac:dyDescent="0.25">
      <c r="B83" s="20"/>
      <c r="C83" s="15"/>
      <c r="D83" s="15" t="s">
        <v>57</v>
      </c>
      <c r="E83" s="37"/>
      <c r="F83" s="37"/>
      <c r="G83" s="37" t="s">
        <v>58</v>
      </c>
      <c r="H83" s="37" t="s">
        <v>58</v>
      </c>
      <c r="I83" s="15"/>
      <c r="J83" s="15" t="s">
        <v>132</v>
      </c>
      <c r="K83" s="15" t="s">
        <v>48</v>
      </c>
      <c r="L83" s="38" t="s">
        <v>49</v>
      </c>
      <c r="M83" s="17">
        <f>22.33/365</f>
        <v>6.1178082191780815E-2</v>
      </c>
      <c r="N83" s="79" t="s">
        <v>50</v>
      </c>
      <c r="O83" s="39"/>
      <c r="P83" s="39"/>
      <c r="Q83" s="15" t="s">
        <v>133</v>
      </c>
      <c r="R83" s="82" t="s">
        <v>264</v>
      </c>
      <c r="S83" s="80"/>
      <c r="T83" s="15" t="s">
        <v>58</v>
      </c>
      <c r="U83" s="15" t="s">
        <v>54</v>
      </c>
      <c r="V83" s="15" t="s">
        <v>55</v>
      </c>
      <c r="W83" s="40"/>
    </row>
    <row r="84" spans="2:23" ht="12.75" customHeight="1" x14ac:dyDescent="0.25">
      <c r="B84" s="43"/>
      <c r="C84" s="44"/>
      <c r="D84" s="44" t="s">
        <v>74</v>
      </c>
      <c r="E84" s="45"/>
      <c r="F84" s="45"/>
      <c r="G84" s="45">
        <v>42339</v>
      </c>
      <c r="H84" s="45" t="s">
        <v>58</v>
      </c>
      <c r="I84" s="44"/>
      <c r="J84" s="47" t="s">
        <v>75</v>
      </c>
      <c r="K84" s="44"/>
      <c r="L84" s="44" t="s">
        <v>76</v>
      </c>
      <c r="M84" s="47"/>
      <c r="N84" s="48"/>
      <c r="O84" s="48" t="s">
        <v>77</v>
      </c>
      <c r="P84" s="48" t="s">
        <v>78</v>
      </c>
      <c r="Q84" s="44"/>
      <c r="R84" s="44"/>
      <c r="S84" s="148" t="s">
        <v>134</v>
      </c>
      <c r="T84" s="44" t="s">
        <v>58</v>
      </c>
      <c r="U84" s="44" t="s">
        <v>54</v>
      </c>
      <c r="V84" s="44" t="s">
        <v>79</v>
      </c>
      <c r="W84" s="49" t="s">
        <v>80</v>
      </c>
    </row>
    <row r="85" spans="2:23" x14ac:dyDescent="0.25">
      <c r="B85" s="43"/>
      <c r="C85" s="44"/>
      <c r="D85" s="44" t="s">
        <v>81</v>
      </c>
      <c r="E85" s="45"/>
      <c r="F85" s="45"/>
      <c r="G85" s="45" t="s">
        <v>58</v>
      </c>
      <c r="H85" s="45" t="s">
        <v>58</v>
      </c>
      <c r="I85" s="44"/>
      <c r="J85" s="47" t="s">
        <v>58</v>
      </c>
      <c r="K85" s="44"/>
      <c r="L85" s="44" t="s">
        <v>76</v>
      </c>
      <c r="M85" s="47"/>
      <c r="N85" s="48"/>
      <c r="O85" s="48" t="s">
        <v>77</v>
      </c>
      <c r="P85" s="48" t="s">
        <v>78</v>
      </c>
      <c r="Q85" s="44"/>
      <c r="R85" s="44"/>
      <c r="S85" s="149"/>
      <c r="T85" s="44" t="s">
        <v>58</v>
      </c>
      <c r="U85" s="44" t="s">
        <v>54</v>
      </c>
      <c r="V85" s="44" t="s">
        <v>79</v>
      </c>
      <c r="W85" s="49" t="s">
        <v>58</v>
      </c>
    </row>
    <row r="86" spans="2:23" x14ac:dyDescent="0.25">
      <c r="B86" s="43"/>
      <c r="C86" s="44"/>
      <c r="D86" s="44" t="s">
        <v>82</v>
      </c>
      <c r="E86" s="45"/>
      <c r="F86" s="45"/>
      <c r="G86" s="45" t="s">
        <v>58</v>
      </c>
      <c r="H86" s="45" t="s">
        <v>58</v>
      </c>
      <c r="I86" s="44"/>
      <c r="J86" s="47" t="s">
        <v>58</v>
      </c>
      <c r="K86" s="44"/>
      <c r="L86" s="44" t="s">
        <v>76</v>
      </c>
      <c r="M86" s="47"/>
      <c r="N86" s="48"/>
      <c r="O86" s="48" t="s">
        <v>83</v>
      </c>
      <c r="P86" s="48" t="s">
        <v>78</v>
      </c>
      <c r="Q86" s="44"/>
      <c r="R86" s="44"/>
      <c r="S86" s="149"/>
      <c r="T86" s="44" t="s">
        <v>58</v>
      </c>
      <c r="U86" s="44" t="s">
        <v>54</v>
      </c>
      <c r="V86" s="44" t="s">
        <v>79</v>
      </c>
      <c r="W86" s="49" t="s">
        <v>58</v>
      </c>
    </row>
    <row r="87" spans="2:23" x14ac:dyDescent="0.25">
      <c r="B87" s="43"/>
      <c r="C87" s="44"/>
      <c r="D87" s="44" t="s">
        <v>84</v>
      </c>
      <c r="E87" s="45"/>
      <c r="F87" s="45"/>
      <c r="G87" s="45" t="s">
        <v>58</v>
      </c>
      <c r="H87" s="45" t="s">
        <v>58</v>
      </c>
      <c r="I87" s="44"/>
      <c r="J87" s="47" t="s">
        <v>58</v>
      </c>
      <c r="K87" s="44"/>
      <c r="L87" s="44" t="s">
        <v>76</v>
      </c>
      <c r="M87" s="47"/>
      <c r="N87" s="48"/>
      <c r="O87" s="48" t="s">
        <v>77</v>
      </c>
      <c r="P87" s="48" t="s">
        <v>78</v>
      </c>
      <c r="Q87" s="44"/>
      <c r="R87" s="44"/>
      <c r="S87" s="149"/>
      <c r="T87" s="44" t="s">
        <v>58</v>
      </c>
      <c r="U87" s="44" t="s">
        <v>54</v>
      </c>
      <c r="V87" s="44" t="s">
        <v>79</v>
      </c>
      <c r="W87" s="49" t="s">
        <v>58</v>
      </c>
    </row>
    <row r="88" spans="2:23" ht="12.75" customHeight="1" x14ac:dyDescent="0.25">
      <c r="B88" s="43"/>
      <c r="C88" s="44"/>
      <c r="D88" s="44" t="s">
        <v>85</v>
      </c>
      <c r="E88" s="45"/>
      <c r="F88" s="45"/>
      <c r="G88" s="45" t="s">
        <v>58</v>
      </c>
      <c r="H88" s="45" t="s">
        <v>58</v>
      </c>
      <c r="I88" s="44"/>
      <c r="J88" s="47" t="s">
        <v>58</v>
      </c>
      <c r="K88" s="44"/>
      <c r="L88" s="44" t="s">
        <v>76</v>
      </c>
      <c r="M88" s="47"/>
      <c r="N88" s="48"/>
      <c r="O88" s="48" t="s">
        <v>86</v>
      </c>
      <c r="P88" s="48" t="s">
        <v>78</v>
      </c>
      <c r="Q88" s="44"/>
      <c r="R88" s="44"/>
      <c r="S88" s="149"/>
      <c r="T88" s="44" t="s">
        <v>58</v>
      </c>
      <c r="U88" s="44" t="s">
        <v>54</v>
      </c>
      <c r="V88" s="44" t="s">
        <v>79</v>
      </c>
      <c r="W88" s="49" t="s">
        <v>58</v>
      </c>
    </row>
    <row r="89" spans="2:23" x14ac:dyDescent="0.25">
      <c r="B89" s="43"/>
      <c r="C89" s="44"/>
      <c r="D89" s="44" t="s">
        <v>87</v>
      </c>
      <c r="E89" s="45"/>
      <c r="F89" s="45"/>
      <c r="G89" s="45" t="s">
        <v>58</v>
      </c>
      <c r="H89" s="45" t="s">
        <v>58</v>
      </c>
      <c r="I89" s="44"/>
      <c r="J89" s="47" t="s">
        <v>58</v>
      </c>
      <c r="K89" s="44"/>
      <c r="L89" s="44" t="s">
        <v>76</v>
      </c>
      <c r="M89" s="47"/>
      <c r="N89" s="48"/>
      <c r="O89" s="48" t="s">
        <v>86</v>
      </c>
      <c r="P89" s="48" t="s">
        <v>78</v>
      </c>
      <c r="Q89" s="44"/>
      <c r="R89" s="44"/>
      <c r="S89" s="149"/>
      <c r="T89" s="44" t="s">
        <v>58</v>
      </c>
      <c r="U89" s="44" t="s">
        <v>54</v>
      </c>
      <c r="V89" s="44" t="s">
        <v>79</v>
      </c>
      <c r="W89" s="49" t="s">
        <v>58</v>
      </c>
    </row>
    <row r="90" spans="2:23" x14ac:dyDescent="0.25">
      <c r="B90" s="43"/>
      <c r="C90" s="44"/>
      <c r="D90" s="44" t="s">
        <v>135</v>
      </c>
      <c r="E90" s="45"/>
      <c r="F90" s="45"/>
      <c r="G90" s="45" t="s">
        <v>58</v>
      </c>
      <c r="H90" s="45" t="s">
        <v>58</v>
      </c>
      <c r="I90" s="44"/>
      <c r="J90" s="47" t="s">
        <v>58</v>
      </c>
      <c r="K90" s="44"/>
      <c r="L90" s="44" t="s">
        <v>76</v>
      </c>
      <c r="M90" s="47"/>
      <c r="N90" s="48"/>
      <c r="O90" s="48" t="s">
        <v>83</v>
      </c>
      <c r="P90" s="48" t="s">
        <v>78</v>
      </c>
      <c r="Q90" s="44"/>
      <c r="R90" s="44"/>
      <c r="S90" s="149"/>
      <c r="T90" s="44" t="s">
        <v>58</v>
      </c>
      <c r="U90" s="44" t="s">
        <v>54</v>
      </c>
      <c r="V90" s="44" t="s">
        <v>79</v>
      </c>
      <c r="W90" s="49" t="s">
        <v>58</v>
      </c>
    </row>
    <row r="91" spans="2:23" x14ac:dyDescent="0.25">
      <c r="B91" s="43"/>
      <c r="C91" s="44"/>
      <c r="D91" s="44" t="s">
        <v>136</v>
      </c>
      <c r="E91" s="45"/>
      <c r="F91" s="45"/>
      <c r="G91" s="45" t="s">
        <v>58</v>
      </c>
      <c r="H91" s="45" t="s">
        <v>58</v>
      </c>
      <c r="I91" s="44"/>
      <c r="J91" s="47" t="s">
        <v>58</v>
      </c>
      <c r="K91" s="44"/>
      <c r="L91" s="44" t="s">
        <v>76</v>
      </c>
      <c r="M91" s="47"/>
      <c r="N91" s="48"/>
      <c r="O91" s="48" t="s">
        <v>83</v>
      </c>
      <c r="P91" s="48" t="s">
        <v>78</v>
      </c>
      <c r="Q91" s="44"/>
      <c r="R91" s="44"/>
      <c r="S91" s="149"/>
      <c r="T91" s="44" t="s">
        <v>58</v>
      </c>
      <c r="U91" s="44" t="s">
        <v>54</v>
      </c>
      <c r="V91" s="44" t="s">
        <v>79</v>
      </c>
      <c r="W91" s="49" t="s">
        <v>58</v>
      </c>
    </row>
    <row r="92" spans="2:23" x14ac:dyDescent="0.25">
      <c r="B92" s="43"/>
      <c r="C92" s="44"/>
      <c r="D92" s="44" t="s">
        <v>137</v>
      </c>
      <c r="E92" s="45"/>
      <c r="F92" s="45"/>
      <c r="G92" s="45" t="s">
        <v>58</v>
      </c>
      <c r="H92" s="45" t="s">
        <v>58</v>
      </c>
      <c r="I92" s="44"/>
      <c r="J92" s="47" t="s">
        <v>58</v>
      </c>
      <c r="K92" s="44"/>
      <c r="L92" s="44" t="s">
        <v>76</v>
      </c>
      <c r="M92" s="47"/>
      <c r="N92" s="48"/>
      <c r="O92" s="48" t="s">
        <v>77</v>
      </c>
      <c r="P92" s="48" t="s">
        <v>78</v>
      </c>
      <c r="Q92" s="44"/>
      <c r="R92" s="44"/>
      <c r="S92" s="149"/>
      <c r="T92" s="44" t="s">
        <v>58</v>
      </c>
      <c r="U92" s="44" t="s">
        <v>54</v>
      </c>
      <c r="V92" s="44" t="s">
        <v>79</v>
      </c>
      <c r="W92" s="49" t="s">
        <v>58</v>
      </c>
    </row>
    <row r="93" spans="2:23" x14ac:dyDescent="0.25">
      <c r="B93" s="43"/>
      <c r="C93" s="44"/>
      <c r="D93" s="44" t="s">
        <v>138</v>
      </c>
      <c r="E93" s="45"/>
      <c r="F93" s="45"/>
      <c r="G93" s="45" t="s">
        <v>58</v>
      </c>
      <c r="H93" s="45" t="s">
        <v>58</v>
      </c>
      <c r="I93" s="44"/>
      <c r="J93" s="47" t="s">
        <v>58</v>
      </c>
      <c r="K93" s="44"/>
      <c r="L93" s="44" t="s">
        <v>76</v>
      </c>
      <c r="M93" s="47"/>
      <c r="N93" s="48"/>
      <c r="O93" s="48" t="s">
        <v>77</v>
      </c>
      <c r="P93" s="48" t="s">
        <v>78</v>
      </c>
      <c r="Q93" s="44"/>
      <c r="R93" s="44"/>
      <c r="S93" s="149"/>
      <c r="T93" s="44" t="s">
        <v>58</v>
      </c>
      <c r="U93" s="44" t="s">
        <v>54</v>
      </c>
      <c r="V93" s="44" t="s">
        <v>79</v>
      </c>
      <c r="W93" s="49" t="s">
        <v>58</v>
      </c>
    </row>
    <row r="94" spans="2:23" x14ac:dyDescent="0.25">
      <c r="B94" s="43"/>
      <c r="C94" s="44"/>
      <c r="D94" s="44" t="s">
        <v>88</v>
      </c>
      <c r="E94" s="45"/>
      <c r="F94" s="45"/>
      <c r="G94" s="45" t="s">
        <v>58</v>
      </c>
      <c r="H94" s="45" t="s">
        <v>58</v>
      </c>
      <c r="I94" s="44"/>
      <c r="J94" s="47" t="s">
        <v>58</v>
      </c>
      <c r="K94" s="44"/>
      <c r="L94" s="44" t="s">
        <v>76</v>
      </c>
      <c r="M94" s="47"/>
      <c r="N94" s="48"/>
      <c r="O94" s="48" t="s">
        <v>90</v>
      </c>
      <c r="P94" s="48" t="s">
        <v>78</v>
      </c>
      <c r="Q94" s="44"/>
      <c r="R94" s="44"/>
      <c r="S94" s="149"/>
      <c r="T94" s="44" t="s">
        <v>58</v>
      </c>
      <c r="U94" s="44" t="s">
        <v>54</v>
      </c>
      <c r="V94" s="44" t="s">
        <v>91</v>
      </c>
      <c r="W94" s="71" t="s">
        <v>139</v>
      </c>
    </row>
    <row r="95" spans="2:23" x14ac:dyDescent="0.25">
      <c r="B95" s="43"/>
      <c r="C95" s="44"/>
      <c r="D95" s="44" t="s">
        <v>93</v>
      </c>
      <c r="E95" s="45"/>
      <c r="F95" s="45"/>
      <c r="G95" s="45" t="s">
        <v>58</v>
      </c>
      <c r="H95" s="45" t="s">
        <v>58</v>
      </c>
      <c r="I95" s="44"/>
      <c r="J95" s="47" t="s">
        <v>58</v>
      </c>
      <c r="K95" s="44"/>
      <c r="L95" s="44" t="s">
        <v>76</v>
      </c>
      <c r="M95" s="47"/>
      <c r="N95" s="48"/>
      <c r="O95" s="48" t="s">
        <v>90</v>
      </c>
      <c r="P95" s="48" t="s">
        <v>78</v>
      </c>
      <c r="Q95" s="44"/>
      <c r="R95" s="44"/>
      <c r="S95" s="149"/>
      <c r="T95" s="44" t="s">
        <v>58</v>
      </c>
      <c r="U95" s="44" t="s">
        <v>54</v>
      </c>
      <c r="V95" s="44" t="s">
        <v>91</v>
      </c>
      <c r="W95" s="49" t="s">
        <v>58</v>
      </c>
    </row>
    <row r="96" spans="2:23" x14ac:dyDescent="0.25">
      <c r="B96" s="43"/>
      <c r="C96" s="44"/>
      <c r="D96" s="44" t="s">
        <v>95</v>
      </c>
      <c r="E96" s="45"/>
      <c r="F96" s="45"/>
      <c r="G96" s="45" t="s">
        <v>58</v>
      </c>
      <c r="H96" s="45" t="s">
        <v>58</v>
      </c>
      <c r="I96" s="44"/>
      <c r="J96" s="47" t="s">
        <v>58</v>
      </c>
      <c r="K96" s="44"/>
      <c r="L96" s="44" t="s">
        <v>76</v>
      </c>
      <c r="M96" s="47"/>
      <c r="N96" s="48"/>
      <c r="O96" s="48" t="s">
        <v>96</v>
      </c>
      <c r="P96" s="48" t="s">
        <v>78</v>
      </c>
      <c r="Q96" s="44"/>
      <c r="R96" s="44"/>
      <c r="S96" s="149"/>
      <c r="T96" s="44" t="s">
        <v>58</v>
      </c>
      <c r="U96" s="44" t="s">
        <v>54</v>
      </c>
      <c r="V96" s="44" t="s">
        <v>91</v>
      </c>
      <c r="W96" s="49" t="s">
        <v>58</v>
      </c>
    </row>
    <row r="97" spans="2:23" x14ac:dyDescent="0.25">
      <c r="B97" s="43"/>
      <c r="C97" s="44"/>
      <c r="D97" s="44" t="s">
        <v>97</v>
      </c>
      <c r="E97" s="45"/>
      <c r="F97" s="45"/>
      <c r="G97" s="45" t="s">
        <v>58</v>
      </c>
      <c r="H97" s="45" t="s">
        <v>58</v>
      </c>
      <c r="I97" s="44"/>
      <c r="J97" s="47" t="s">
        <v>58</v>
      </c>
      <c r="K97" s="44"/>
      <c r="L97" s="44" t="s">
        <v>76</v>
      </c>
      <c r="M97" s="47"/>
      <c r="N97" s="48"/>
      <c r="O97" s="48" t="s">
        <v>98</v>
      </c>
      <c r="P97" s="48" t="s">
        <v>78</v>
      </c>
      <c r="Q97" s="44"/>
      <c r="R97" s="44"/>
      <c r="S97" s="149"/>
      <c r="T97" s="44" t="s">
        <v>58</v>
      </c>
      <c r="U97" s="44" t="s">
        <v>54</v>
      </c>
      <c r="V97" s="44" t="s">
        <v>91</v>
      </c>
      <c r="W97" s="49"/>
    </row>
    <row r="98" spans="2:23" x14ac:dyDescent="0.25">
      <c r="B98" s="43"/>
      <c r="C98" s="44"/>
      <c r="D98" s="44" t="s">
        <v>99</v>
      </c>
      <c r="E98" s="45"/>
      <c r="F98" s="45"/>
      <c r="G98" s="45" t="s">
        <v>58</v>
      </c>
      <c r="H98" s="45" t="s">
        <v>58</v>
      </c>
      <c r="I98" s="44"/>
      <c r="J98" s="47" t="s">
        <v>58</v>
      </c>
      <c r="K98" s="44"/>
      <c r="L98" s="44" t="s">
        <v>76</v>
      </c>
      <c r="M98" s="47"/>
      <c r="N98" s="48"/>
      <c r="O98" s="48" t="s">
        <v>98</v>
      </c>
      <c r="P98" s="48" t="s">
        <v>78</v>
      </c>
      <c r="Q98" s="44"/>
      <c r="R98" s="44"/>
      <c r="S98" s="149"/>
      <c r="T98" s="44" t="s">
        <v>58</v>
      </c>
      <c r="U98" s="44" t="s">
        <v>54</v>
      </c>
      <c r="V98" s="44" t="s">
        <v>91</v>
      </c>
      <c r="W98" s="49"/>
    </row>
    <row r="99" spans="2:23" ht="13" thickBot="1" x14ac:dyDescent="0.3">
      <c r="B99" s="50"/>
      <c r="C99" s="51"/>
      <c r="D99" s="51" t="s">
        <v>100</v>
      </c>
      <c r="E99" s="52"/>
      <c r="F99" s="52"/>
      <c r="G99" s="52" t="s">
        <v>58</v>
      </c>
      <c r="H99" s="52" t="s">
        <v>58</v>
      </c>
      <c r="I99" s="51"/>
      <c r="J99" s="53" t="s">
        <v>58</v>
      </c>
      <c r="K99" s="51"/>
      <c r="L99" s="51" t="s">
        <v>76</v>
      </c>
      <c r="M99" s="53"/>
      <c r="N99" s="54"/>
      <c r="O99" s="54" t="s">
        <v>101</v>
      </c>
      <c r="P99" s="54" t="s">
        <v>78</v>
      </c>
      <c r="Q99" s="51"/>
      <c r="R99" s="51"/>
      <c r="S99" s="150"/>
      <c r="T99" s="51" t="s">
        <v>58</v>
      </c>
      <c r="U99" s="51" t="s">
        <v>54</v>
      </c>
      <c r="V99" s="51" t="s">
        <v>91</v>
      </c>
      <c r="W99" s="55"/>
    </row>
    <row r="100" spans="2:23" ht="13.5" customHeight="1" x14ac:dyDescent="0.25">
      <c r="B100" s="31" t="s">
        <v>43</v>
      </c>
      <c r="C100" s="74" t="s">
        <v>177</v>
      </c>
      <c r="D100" s="32" t="s">
        <v>44</v>
      </c>
      <c r="E100" s="33">
        <v>43819</v>
      </c>
      <c r="F100" s="33">
        <v>45597</v>
      </c>
      <c r="G100" s="85" t="s">
        <v>256</v>
      </c>
      <c r="H100" s="85">
        <v>45657</v>
      </c>
      <c r="I100" s="32" t="s">
        <v>46</v>
      </c>
      <c r="J100" s="15" t="s">
        <v>154</v>
      </c>
      <c r="K100" s="15" t="s">
        <v>48</v>
      </c>
      <c r="L100" s="38" t="s">
        <v>49</v>
      </c>
      <c r="M100" s="86">
        <f>366.45/365</f>
        <v>1.003972602739726</v>
      </c>
      <c r="N100" s="79" t="s">
        <v>50</v>
      </c>
      <c r="O100" s="39"/>
      <c r="P100" s="39"/>
      <c r="Q100" s="39" t="s">
        <v>158</v>
      </c>
      <c r="R100" s="154" t="s">
        <v>266</v>
      </c>
      <c r="S100" s="39"/>
      <c r="T100" s="32" t="s">
        <v>53</v>
      </c>
      <c r="U100" s="15" t="s">
        <v>54</v>
      </c>
      <c r="V100" s="32" t="s">
        <v>55</v>
      </c>
      <c r="W100" s="36" t="s">
        <v>257</v>
      </c>
    </row>
    <row r="101" spans="2:23" x14ac:dyDescent="0.25">
      <c r="B101" s="20"/>
      <c r="C101" s="15"/>
      <c r="D101" s="15" t="s">
        <v>57</v>
      </c>
      <c r="E101" s="37"/>
      <c r="F101" s="37"/>
      <c r="G101" s="37" t="s">
        <v>58</v>
      </c>
      <c r="H101" s="37" t="s">
        <v>58</v>
      </c>
      <c r="I101" s="63"/>
      <c r="J101" s="15" t="s">
        <v>160</v>
      </c>
      <c r="K101" s="15" t="s">
        <v>48</v>
      </c>
      <c r="L101" s="38" t="s">
        <v>49</v>
      </c>
      <c r="M101" s="16">
        <v>0</v>
      </c>
      <c r="N101" s="79" t="s">
        <v>50</v>
      </c>
      <c r="O101" s="39"/>
      <c r="P101" s="39"/>
      <c r="Q101" s="39"/>
      <c r="R101" s="152"/>
      <c r="S101" s="39"/>
      <c r="T101" s="15" t="s">
        <v>58</v>
      </c>
      <c r="U101" s="15" t="s">
        <v>54</v>
      </c>
      <c r="V101" s="15" t="s">
        <v>55</v>
      </c>
      <c r="W101" s="40" t="s">
        <v>58</v>
      </c>
    </row>
    <row r="102" spans="2:23" x14ac:dyDescent="0.25">
      <c r="B102" s="20"/>
      <c r="C102" s="15"/>
      <c r="D102" s="38" t="s">
        <v>60</v>
      </c>
      <c r="E102" s="37"/>
      <c r="F102" s="37"/>
      <c r="G102" s="37" t="s">
        <v>58</v>
      </c>
      <c r="H102" s="37" t="s">
        <v>58</v>
      </c>
      <c r="I102" s="63"/>
      <c r="J102" s="15" t="s">
        <v>154</v>
      </c>
      <c r="K102" s="15" t="s">
        <v>48</v>
      </c>
      <c r="L102" s="38" t="s">
        <v>49</v>
      </c>
      <c r="M102" s="16">
        <v>0</v>
      </c>
      <c r="N102" s="79" t="s">
        <v>50</v>
      </c>
      <c r="O102" s="39"/>
      <c r="P102" s="39"/>
      <c r="Q102" s="39"/>
      <c r="R102" s="152"/>
      <c r="S102" s="39"/>
      <c r="T102" s="15" t="s">
        <v>58</v>
      </c>
      <c r="U102" s="15" t="s">
        <v>54</v>
      </c>
      <c r="V102" s="15" t="s">
        <v>55</v>
      </c>
      <c r="W102" s="40" t="s">
        <v>58</v>
      </c>
    </row>
    <row r="103" spans="2:23" x14ac:dyDescent="0.25">
      <c r="B103" s="20"/>
      <c r="C103" s="15"/>
      <c r="D103" s="15" t="s">
        <v>61</v>
      </c>
      <c r="E103" s="37"/>
      <c r="F103" s="37"/>
      <c r="G103" s="37" t="s">
        <v>58</v>
      </c>
      <c r="H103" s="37" t="s">
        <v>58</v>
      </c>
      <c r="I103" s="63"/>
      <c r="J103" s="15" t="s">
        <v>126</v>
      </c>
      <c r="K103" s="15" t="s">
        <v>48</v>
      </c>
      <c r="L103" s="38" t="s">
        <v>49</v>
      </c>
      <c r="M103" s="16">
        <v>0</v>
      </c>
      <c r="N103" s="79" t="s">
        <v>50</v>
      </c>
      <c r="O103" s="39"/>
      <c r="P103" s="39"/>
      <c r="Q103" s="39"/>
      <c r="R103" s="152"/>
      <c r="S103" s="39"/>
      <c r="T103" s="15" t="s">
        <v>58</v>
      </c>
      <c r="U103" s="15" t="s">
        <v>54</v>
      </c>
      <c r="V103" s="15" t="s">
        <v>55</v>
      </c>
      <c r="W103" s="40" t="s">
        <v>58</v>
      </c>
    </row>
    <row r="104" spans="2:23" ht="12.75" customHeight="1" x14ac:dyDescent="0.25">
      <c r="B104" s="20"/>
      <c r="C104" s="15"/>
      <c r="D104" s="15" t="s">
        <v>63</v>
      </c>
      <c r="E104" s="37"/>
      <c r="F104" s="37"/>
      <c r="G104" s="37" t="s">
        <v>58</v>
      </c>
      <c r="H104" s="37" t="s">
        <v>58</v>
      </c>
      <c r="I104" s="63"/>
      <c r="J104" s="15" t="s">
        <v>126</v>
      </c>
      <c r="K104" s="15" t="s">
        <v>48</v>
      </c>
      <c r="L104" s="38" t="s">
        <v>49</v>
      </c>
      <c r="M104" s="16">
        <v>0</v>
      </c>
      <c r="N104" s="79" t="s">
        <v>50</v>
      </c>
      <c r="O104" s="39"/>
      <c r="P104" s="39"/>
      <c r="Q104" s="39"/>
      <c r="R104" s="152"/>
      <c r="S104" s="39"/>
      <c r="T104" s="15" t="s">
        <v>58</v>
      </c>
      <c r="U104" s="15" t="s">
        <v>54</v>
      </c>
      <c r="V104" s="15" t="s">
        <v>55</v>
      </c>
      <c r="W104" s="40" t="s">
        <v>58</v>
      </c>
    </row>
    <row r="105" spans="2:23" x14ac:dyDescent="0.25">
      <c r="B105" s="20"/>
      <c r="C105" s="15"/>
      <c r="D105" s="15" t="s">
        <v>71</v>
      </c>
      <c r="E105" s="37"/>
      <c r="F105" s="37"/>
      <c r="G105" s="37" t="s">
        <v>58</v>
      </c>
      <c r="H105" s="37" t="s">
        <v>58</v>
      </c>
      <c r="I105" s="63"/>
      <c r="J105" s="15" t="s">
        <v>161</v>
      </c>
      <c r="K105" s="15" t="s">
        <v>73</v>
      </c>
      <c r="L105" s="38" t="s">
        <v>49</v>
      </c>
      <c r="M105" s="16">
        <v>0</v>
      </c>
      <c r="N105" s="79" t="s">
        <v>50</v>
      </c>
      <c r="O105" s="39"/>
      <c r="P105" s="39"/>
      <c r="Q105" s="39"/>
      <c r="R105" s="153"/>
      <c r="S105" s="39"/>
      <c r="T105" s="15" t="s">
        <v>58</v>
      </c>
      <c r="U105" s="15" t="s">
        <v>54</v>
      </c>
      <c r="V105" s="63" t="s">
        <v>55</v>
      </c>
      <c r="W105" s="40" t="s">
        <v>58</v>
      </c>
    </row>
    <row r="106" spans="2:23" ht="13.5" customHeight="1" x14ac:dyDescent="0.25">
      <c r="B106" s="20"/>
      <c r="C106" s="15"/>
      <c r="D106" s="38" t="s">
        <v>44</v>
      </c>
      <c r="E106" s="37"/>
      <c r="F106" s="37"/>
      <c r="G106" s="85">
        <v>45658</v>
      </c>
      <c r="H106" s="85">
        <v>46387</v>
      </c>
      <c r="I106" s="63"/>
      <c r="J106" s="15" t="s">
        <v>162</v>
      </c>
      <c r="K106" s="15" t="s">
        <v>48</v>
      </c>
      <c r="L106" s="38" t="s">
        <v>49</v>
      </c>
      <c r="M106" s="86">
        <f>366.45/365</f>
        <v>1.003972602739726</v>
      </c>
      <c r="N106" s="79" t="s">
        <v>50</v>
      </c>
      <c r="O106" s="39"/>
      <c r="P106" s="39"/>
      <c r="Q106" s="39" t="s">
        <v>158</v>
      </c>
      <c r="R106" s="154" t="s">
        <v>266</v>
      </c>
      <c r="S106" s="39"/>
      <c r="T106" s="15" t="s">
        <v>58</v>
      </c>
      <c r="U106" s="15" t="s">
        <v>54</v>
      </c>
      <c r="V106" s="15" t="s">
        <v>55</v>
      </c>
      <c r="W106" s="40"/>
    </row>
    <row r="107" spans="2:23" x14ac:dyDescent="0.25">
      <c r="B107" s="20"/>
      <c r="C107" s="15"/>
      <c r="D107" s="15" t="s">
        <v>57</v>
      </c>
      <c r="E107" s="37"/>
      <c r="F107" s="37"/>
      <c r="G107" s="37" t="s">
        <v>58</v>
      </c>
      <c r="H107" s="37" t="s">
        <v>58</v>
      </c>
      <c r="I107" s="63"/>
      <c r="J107" s="15" t="s">
        <v>163</v>
      </c>
      <c r="K107" s="15" t="s">
        <v>48</v>
      </c>
      <c r="L107" s="38" t="s">
        <v>49</v>
      </c>
      <c r="M107" s="16">
        <v>0</v>
      </c>
      <c r="N107" s="79" t="s">
        <v>50</v>
      </c>
      <c r="O107" s="39"/>
      <c r="P107" s="39"/>
      <c r="Q107" s="39"/>
      <c r="R107" s="152"/>
      <c r="S107" s="39"/>
      <c r="T107" s="15" t="s">
        <v>58</v>
      </c>
      <c r="U107" s="15" t="s">
        <v>54</v>
      </c>
      <c r="V107" s="15" t="s">
        <v>55</v>
      </c>
      <c r="W107" s="40"/>
    </row>
    <row r="108" spans="2:23" ht="15" customHeight="1" x14ac:dyDescent="0.25">
      <c r="B108" s="20"/>
      <c r="C108" s="15"/>
      <c r="D108" s="38" t="s">
        <v>60</v>
      </c>
      <c r="E108" s="37"/>
      <c r="F108" s="37"/>
      <c r="G108" s="37" t="s">
        <v>58</v>
      </c>
      <c r="H108" s="37" t="s">
        <v>58</v>
      </c>
      <c r="I108" s="63"/>
      <c r="J108" s="15" t="s">
        <v>162</v>
      </c>
      <c r="K108" s="15" t="s">
        <v>48</v>
      </c>
      <c r="L108" s="38" t="s">
        <v>49</v>
      </c>
      <c r="M108" s="16">
        <v>0</v>
      </c>
      <c r="N108" s="79" t="s">
        <v>50</v>
      </c>
      <c r="O108" s="39"/>
      <c r="P108" s="39"/>
      <c r="Q108" s="39"/>
      <c r="R108" s="152"/>
      <c r="S108" s="39"/>
      <c r="T108" s="15" t="s">
        <v>58</v>
      </c>
      <c r="U108" s="15" t="s">
        <v>54</v>
      </c>
      <c r="V108" s="15" t="s">
        <v>55</v>
      </c>
      <c r="W108" s="40"/>
    </row>
    <row r="109" spans="2:23" ht="12.75" customHeight="1" x14ac:dyDescent="0.25">
      <c r="B109" s="20"/>
      <c r="C109" s="15"/>
      <c r="D109" s="15" t="s">
        <v>61</v>
      </c>
      <c r="E109" s="37"/>
      <c r="F109" s="37"/>
      <c r="G109" s="37" t="s">
        <v>58</v>
      </c>
      <c r="H109" s="37" t="s">
        <v>58</v>
      </c>
      <c r="I109" s="63"/>
      <c r="J109" s="15" t="s">
        <v>164</v>
      </c>
      <c r="K109" s="15" t="s">
        <v>48</v>
      </c>
      <c r="L109" s="38" t="s">
        <v>49</v>
      </c>
      <c r="M109" s="16">
        <v>0</v>
      </c>
      <c r="N109" s="79" t="s">
        <v>50</v>
      </c>
      <c r="O109" s="39"/>
      <c r="P109" s="39"/>
      <c r="Q109" s="39"/>
      <c r="R109" s="152"/>
      <c r="S109" s="39"/>
      <c r="T109" s="15" t="s">
        <v>58</v>
      </c>
      <c r="U109" s="15" t="s">
        <v>54</v>
      </c>
      <c r="V109" s="15" t="s">
        <v>55</v>
      </c>
      <c r="W109" s="40"/>
    </row>
    <row r="110" spans="2:23" x14ac:dyDescent="0.25">
      <c r="B110" s="20"/>
      <c r="C110" s="15"/>
      <c r="D110" s="15" t="s">
        <v>63</v>
      </c>
      <c r="E110" s="37"/>
      <c r="F110" s="37"/>
      <c r="G110" s="37" t="s">
        <v>58</v>
      </c>
      <c r="H110" s="37" t="s">
        <v>58</v>
      </c>
      <c r="I110" s="63"/>
      <c r="J110" s="15" t="s">
        <v>164</v>
      </c>
      <c r="K110" s="15" t="s">
        <v>48</v>
      </c>
      <c r="L110" s="38" t="s">
        <v>49</v>
      </c>
      <c r="M110" s="16">
        <v>0</v>
      </c>
      <c r="N110" s="79" t="s">
        <v>50</v>
      </c>
      <c r="O110" s="39"/>
      <c r="P110" s="39"/>
      <c r="Q110" s="39"/>
      <c r="R110" s="152"/>
      <c r="S110" s="39"/>
      <c r="T110" s="15" t="s">
        <v>58</v>
      </c>
      <c r="U110" s="15" t="s">
        <v>54</v>
      </c>
      <c r="V110" s="15" t="s">
        <v>55</v>
      </c>
      <c r="W110" s="40"/>
    </row>
    <row r="111" spans="2:23" x14ac:dyDescent="0.25">
      <c r="B111" s="20"/>
      <c r="C111" s="15"/>
      <c r="D111" s="15" t="s">
        <v>71</v>
      </c>
      <c r="E111" s="37"/>
      <c r="F111" s="37"/>
      <c r="G111" s="37" t="s">
        <v>58</v>
      </c>
      <c r="H111" s="37" t="s">
        <v>58</v>
      </c>
      <c r="I111" s="63"/>
      <c r="J111" s="15" t="s">
        <v>165</v>
      </c>
      <c r="K111" s="15" t="s">
        <v>73</v>
      </c>
      <c r="L111" s="38" t="s">
        <v>49</v>
      </c>
      <c r="M111" s="16">
        <v>0</v>
      </c>
      <c r="N111" s="79" t="s">
        <v>50</v>
      </c>
      <c r="O111" s="39"/>
      <c r="P111" s="39"/>
      <c r="Q111" s="39"/>
      <c r="R111" s="153"/>
      <c r="S111" s="39"/>
      <c r="T111" s="15" t="s">
        <v>58</v>
      </c>
      <c r="U111" s="15" t="s">
        <v>54</v>
      </c>
      <c r="V111" s="15" t="s">
        <v>55</v>
      </c>
      <c r="W111" s="40"/>
    </row>
    <row r="112" spans="2:23" ht="13.5" customHeight="1" x14ac:dyDescent="0.25">
      <c r="B112" s="20"/>
      <c r="C112" s="15"/>
      <c r="D112" s="38" t="s">
        <v>44</v>
      </c>
      <c r="E112" s="37"/>
      <c r="F112" s="37"/>
      <c r="G112" s="85">
        <v>46388</v>
      </c>
      <c r="H112" s="85">
        <v>46752</v>
      </c>
      <c r="I112" s="63"/>
      <c r="J112" s="15" t="s">
        <v>154</v>
      </c>
      <c r="K112" s="15" t="s">
        <v>48</v>
      </c>
      <c r="L112" s="38" t="s">
        <v>49</v>
      </c>
      <c r="M112" s="86">
        <f>366.45/365</f>
        <v>1.003972602739726</v>
      </c>
      <c r="N112" s="79" t="s">
        <v>50</v>
      </c>
      <c r="O112" s="39"/>
      <c r="P112" s="39"/>
      <c r="Q112" s="39" t="s">
        <v>158</v>
      </c>
      <c r="R112" s="154" t="s">
        <v>266</v>
      </c>
      <c r="S112" s="39"/>
      <c r="T112" s="15" t="s">
        <v>58</v>
      </c>
      <c r="U112" s="15" t="s">
        <v>54</v>
      </c>
      <c r="V112" s="15" t="s">
        <v>55</v>
      </c>
      <c r="W112" s="40"/>
    </row>
    <row r="113" spans="2:23" x14ac:dyDescent="0.25">
      <c r="B113" s="20"/>
      <c r="C113" s="15"/>
      <c r="D113" s="15" t="s">
        <v>57</v>
      </c>
      <c r="E113" s="37"/>
      <c r="F113" s="37"/>
      <c r="G113" s="37" t="s">
        <v>58</v>
      </c>
      <c r="H113" s="37" t="s">
        <v>58</v>
      </c>
      <c r="I113" s="63"/>
      <c r="J113" s="15" t="s">
        <v>160</v>
      </c>
      <c r="K113" s="15" t="s">
        <v>48</v>
      </c>
      <c r="L113" s="38" t="s">
        <v>49</v>
      </c>
      <c r="M113" s="16">
        <v>0</v>
      </c>
      <c r="N113" s="79" t="s">
        <v>50</v>
      </c>
      <c r="O113" s="39"/>
      <c r="P113" s="39"/>
      <c r="Q113" s="15"/>
      <c r="R113" s="152"/>
      <c r="S113" s="39"/>
      <c r="T113" s="15" t="s">
        <v>58</v>
      </c>
      <c r="U113" s="15" t="s">
        <v>54</v>
      </c>
      <c r="V113" s="15" t="s">
        <v>55</v>
      </c>
      <c r="W113" s="40"/>
    </row>
    <row r="114" spans="2:23" x14ac:dyDescent="0.25">
      <c r="B114" s="20"/>
      <c r="C114" s="15"/>
      <c r="D114" s="38" t="s">
        <v>60</v>
      </c>
      <c r="E114" s="37"/>
      <c r="F114" s="37"/>
      <c r="G114" s="37" t="s">
        <v>58</v>
      </c>
      <c r="H114" s="37" t="s">
        <v>58</v>
      </c>
      <c r="I114" s="15"/>
      <c r="J114" s="15" t="s">
        <v>154</v>
      </c>
      <c r="K114" s="15" t="s">
        <v>48</v>
      </c>
      <c r="L114" s="38" t="s">
        <v>49</v>
      </c>
      <c r="M114" s="16">
        <v>0</v>
      </c>
      <c r="N114" s="79" t="s">
        <v>50</v>
      </c>
      <c r="O114" s="39"/>
      <c r="P114" s="39"/>
      <c r="Q114" s="15"/>
      <c r="R114" s="152"/>
      <c r="S114" s="39"/>
      <c r="T114" s="15" t="s">
        <v>58</v>
      </c>
      <c r="U114" s="15" t="s">
        <v>54</v>
      </c>
      <c r="V114" s="15" t="s">
        <v>55</v>
      </c>
      <c r="W114" s="40"/>
    </row>
    <row r="115" spans="2:23" ht="12.75" customHeight="1" x14ac:dyDescent="0.25">
      <c r="B115" s="20"/>
      <c r="C115" s="15"/>
      <c r="D115" s="15" t="s">
        <v>61</v>
      </c>
      <c r="E115" s="37"/>
      <c r="F115" s="37"/>
      <c r="G115" s="37" t="s">
        <v>58</v>
      </c>
      <c r="H115" s="37" t="s">
        <v>58</v>
      </c>
      <c r="I115" s="63"/>
      <c r="J115" s="15" t="s">
        <v>126</v>
      </c>
      <c r="K115" s="15" t="s">
        <v>48</v>
      </c>
      <c r="L115" s="38" t="s">
        <v>49</v>
      </c>
      <c r="M115" s="16">
        <v>0</v>
      </c>
      <c r="N115" s="79" t="s">
        <v>50</v>
      </c>
      <c r="O115" s="39"/>
      <c r="P115" s="39"/>
      <c r="Q115" s="15"/>
      <c r="R115" s="152"/>
      <c r="S115" s="39"/>
      <c r="T115" s="15" t="s">
        <v>58</v>
      </c>
      <c r="U115" s="15" t="s">
        <v>54</v>
      </c>
      <c r="V115" s="15" t="s">
        <v>55</v>
      </c>
      <c r="W115" s="40"/>
    </row>
    <row r="116" spans="2:23" x14ac:dyDescent="0.25">
      <c r="B116" s="20"/>
      <c r="C116" s="15"/>
      <c r="D116" s="15" t="s">
        <v>63</v>
      </c>
      <c r="E116" s="37"/>
      <c r="F116" s="37"/>
      <c r="G116" s="37" t="s">
        <v>58</v>
      </c>
      <c r="H116" s="37" t="s">
        <v>58</v>
      </c>
      <c r="I116" s="63"/>
      <c r="J116" s="15" t="s">
        <v>126</v>
      </c>
      <c r="K116" s="15" t="s">
        <v>48</v>
      </c>
      <c r="L116" s="38" t="s">
        <v>49</v>
      </c>
      <c r="M116" s="16">
        <v>0</v>
      </c>
      <c r="N116" s="79" t="s">
        <v>50</v>
      </c>
      <c r="O116" s="39"/>
      <c r="P116" s="39"/>
      <c r="Q116" s="15"/>
      <c r="R116" s="152"/>
      <c r="S116" s="39"/>
      <c r="T116" s="15" t="s">
        <v>58</v>
      </c>
      <c r="U116" s="15" t="s">
        <v>54</v>
      </c>
      <c r="V116" s="15" t="s">
        <v>55</v>
      </c>
      <c r="W116" s="40"/>
    </row>
    <row r="117" spans="2:23" x14ac:dyDescent="0.25">
      <c r="B117" s="20"/>
      <c r="C117" s="15"/>
      <c r="D117" s="15" t="s">
        <v>71</v>
      </c>
      <c r="E117" s="37"/>
      <c r="F117" s="37"/>
      <c r="G117" s="37" t="s">
        <v>58</v>
      </c>
      <c r="H117" s="37" t="s">
        <v>58</v>
      </c>
      <c r="I117" s="15"/>
      <c r="J117" s="15" t="s">
        <v>161</v>
      </c>
      <c r="K117" s="15" t="s">
        <v>73</v>
      </c>
      <c r="L117" s="38" t="s">
        <v>49</v>
      </c>
      <c r="M117" s="16">
        <v>0</v>
      </c>
      <c r="N117" s="79" t="s">
        <v>50</v>
      </c>
      <c r="O117" s="39"/>
      <c r="P117" s="39"/>
      <c r="Q117" s="15"/>
      <c r="R117" s="153"/>
      <c r="S117" s="39"/>
      <c r="T117" s="15" t="s">
        <v>58</v>
      </c>
      <c r="U117" s="15" t="s">
        <v>54</v>
      </c>
      <c r="V117" s="15" t="s">
        <v>55</v>
      </c>
      <c r="W117" s="40"/>
    </row>
    <row r="118" spans="2:23" x14ac:dyDescent="0.25">
      <c r="B118" s="43"/>
      <c r="C118" s="44"/>
      <c r="D118" s="44" t="s">
        <v>74</v>
      </c>
      <c r="E118" s="45"/>
      <c r="F118" s="45"/>
      <c r="G118" s="45">
        <v>43831</v>
      </c>
      <c r="H118" s="45" t="s">
        <v>58</v>
      </c>
      <c r="I118" s="44"/>
      <c r="J118" s="47" t="s">
        <v>75</v>
      </c>
      <c r="K118" s="44"/>
      <c r="L118" s="44" t="s">
        <v>76</v>
      </c>
      <c r="M118" s="47"/>
      <c r="N118" s="48"/>
      <c r="O118" s="48" t="s">
        <v>166</v>
      </c>
      <c r="P118" s="48" t="s">
        <v>78</v>
      </c>
      <c r="Q118" s="44"/>
      <c r="R118" s="44"/>
      <c r="S118" s="148" t="s">
        <v>167</v>
      </c>
      <c r="T118" s="44" t="s">
        <v>58</v>
      </c>
      <c r="U118" s="44" t="s">
        <v>54</v>
      </c>
      <c r="V118" s="44" t="s">
        <v>79</v>
      </c>
      <c r="W118" s="49" t="s">
        <v>80</v>
      </c>
    </row>
    <row r="119" spans="2:23" x14ac:dyDescent="0.25">
      <c r="B119" s="43"/>
      <c r="C119" s="44"/>
      <c r="D119" s="44" t="s">
        <v>81</v>
      </c>
      <c r="E119" s="45"/>
      <c r="F119" s="45"/>
      <c r="G119" s="45" t="s">
        <v>58</v>
      </c>
      <c r="H119" s="45" t="s">
        <v>58</v>
      </c>
      <c r="I119" s="44"/>
      <c r="J119" s="47" t="s">
        <v>58</v>
      </c>
      <c r="K119" s="44"/>
      <c r="L119" s="44" t="s">
        <v>76</v>
      </c>
      <c r="M119" s="47"/>
      <c r="N119" s="48"/>
      <c r="O119" s="48" t="s">
        <v>166</v>
      </c>
      <c r="P119" s="48" t="s">
        <v>78</v>
      </c>
      <c r="Q119" s="44"/>
      <c r="R119" s="44"/>
      <c r="S119" s="149"/>
      <c r="T119" s="44" t="s">
        <v>58</v>
      </c>
      <c r="U119" s="44" t="s">
        <v>54</v>
      </c>
      <c r="V119" s="44" t="s">
        <v>79</v>
      </c>
      <c r="W119" s="49" t="s">
        <v>58</v>
      </c>
    </row>
    <row r="120" spans="2:23" x14ac:dyDescent="0.25">
      <c r="B120" s="43"/>
      <c r="C120" s="44"/>
      <c r="D120" s="44" t="s">
        <v>82</v>
      </c>
      <c r="E120" s="45"/>
      <c r="F120" s="45"/>
      <c r="G120" s="45" t="s">
        <v>58</v>
      </c>
      <c r="H120" s="45" t="s">
        <v>58</v>
      </c>
      <c r="I120" s="44"/>
      <c r="J120" s="47" t="s">
        <v>58</v>
      </c>
      <c r="K120" s="44"/>
      <c r="L120" s="44" t="s">
        <v>76</v>
      </c>
      <c r="M120" s="47"/>
      <c r="N120" s="48"/>
      <c r="O120" s="48" t="s">
        <v>168</v>
      </c>
      <c r="P120" s="48" t="s">
        <v>78</v>
      </c>
      <c r="Q120" s="44"/>
      <c r="R120" s="44"/>
      <c r="S120" s="149"/>
      <c r="T120" s="44" t="s">
        <v>58</v>
      </c>
      <c r="U120" s="44" t="s">
        <v>54</v>
      </c>
      <c r="V120" s="44" t="s">
        <v>79</v>
      </c>
      <c r="W120" s="49" t="s">
        <v>58</v>
      </c>
    </row>
    <row r="121" spans="2:23" x14ac:dyDescent="0.25">
      <c r="B121" s="43"/>
      <c r="C121" s="44"/>
      <c r="D121" s="44" t="s">
        <v>84</v>
      </c>
      <c r="E121" s="45"/>
      <c r="F121" s="45"/>
      <c r="G121" s="45" t="s">
        <v>58</v>
      </c>
      <c r="H121" s="45" t="s">
        <v>58</v>
      </c>
      <c r="I121" s="44"/>
      <c r="J121" s="47" t="s">
        <v>58</v>
      </c>
      <c r="K121" s="44"/>
      <c r="L121" s="44" t="s">
        <v>76</v>
      </c>
      <c r="M121" s="47"/>
      <c r="N121" s="48"/>
      <c r="O121" s="48" t="s">
        <v>166</v>
      </c>
      <c r="P121" s="48" t="s">
        <v>78</v>
      </c>
      <c r="Q121" s="44"/>
      <c r="R121" s="44"/>
      <c r="S121" s="149"/>
      <c r="T121" s="44" t="s">
        <v>58</v>
      </c>
      <c r="U121" s="44" t="s">
        <v>54</v>
      </c>
      <c r="V121" s="44" t="s">
        <v>79</v>
      </c>
      <c r="W121" s="49" t="s">
        <v>58</v>
      </c>
    </row>
    <row r="122" spans="2:23" ht="25" x14ac:dyDescent="0.25">
      <c r="B122" s="43"/>
      <c r="C122" s="44"/>
      <c r="D122" s="44" t="s">
        <v>85</v>
      </c>
      <c r="E122" s="45"/>
      <c r="F122" s="45"/>
      <c r="G122" s="45" t="s">
        <v>45</v>
      </c>
      <c r="H122" s="45" t="s">
        <v>58</v>
      </c>
      <c r="I122" s="44"/>
      <c r="J122" s="47" t="s">
        <v>58</v>
      </c>
      <c r="K122" s="44"/>
      <c r="L122" s="44" t="s">
        <v>76</v>
      </c>
      <c r="M122" s="47"/>
      <c r="N122" s="48"/>
      <c r="O122" s="48" t="s">
        <v>168</v>
      </c>
      <c r="P122" s="48" t="s">
        <v>78</v>
      </c>
      <c r="Q122" s="44"/>
      <c r="R122" s="44"/>
      <c r="S122" s="149"/>
      <c r="T122" s="44" t="s">
        <v>58</v>
      </c>
      <c r="U122" s="44" t="s">
        <v>54</v>
      </c>
      <c r="V122" s="44" t="s">
        <v>79</v>
      </c>
      <c r="W122" s="71" t="s">
        <v>169</v>
      </c>
    </row>
    <row r="123" spans="2:23" x14ac:dyDescent="0.25">
      <c r="B123" s="43"/>
      <c r="C123" s="44"/>
      <c r="D123" s="44" t="s">
        <v>87</v>
      </c>
      <c r="E123" s="45"/>
      <c r="F123" s="45"/>
      <c r="G123" s="45" t="s">
        <v>58</v>
      </c>
      <c r="H123" s="45" t="s">
        <v>58</v>
      </c>
      <c r="I123" s="44"/>
      <c r="J123" s="47" t="s">
        <v>58</v>
      </c>
      <c r="K123" s="44"/>
      <c r="L123" s="44" t="s">
        <v>76</v>
      </c>
      <c r="M123" s="47"/>
      <c r="N123" s="48"/>
      <c r="O123" s="48" t="s">
        <v>168</v>
      </c>
      <c r="P123" s="48" t="s">
        <v>78</v>
      </c>
      <c r="Q123" s="44"/>
      <c r="R123" s="44"/>
      <c r="S123" s="149"/>
      <c r="T123" s="44" t="s">
        <v>58</v>
      </c>
      <c r="U123" s="44" t="s">
        <v>54</v>
      </c>
      <c r="V123" s="44" t="s">
        <v>79</v>
      </c>
      <c r="W123" s="49" t="s">
        <v>58</v>
      </c>
    </row>
    <row r="124" spans="2:23" ht="37.5" x14ac:dyDescent="0.25">
      <c r="B124" s="43"/>
      <c r="C124" s="44"/>
      <c r="D124" s="44" t="s">
        <v>88</v>
      </c>
      <c r="E124" s="45"/>
      <c r="F124" s="45"/>
      <c r="G124" s="45" t="s">
        <v>45</v>
      </c>
      <c r="H124" s="45" t="s">
        <v>58</v>
      </c>
      <c r="I124" s="44"/>
      <c r="J124" s="47" t="s">
        <v>58</v>
      </c>
      <c r="K124" s="44"/>
      <c r="L124" s="44" t="s">
        <v>76</v>
      </c>
      <c r="M124" s="47"/>
      <c r="N124" s="48"/>
      <c r="O124" s="48" t="s">
        <v>170</v>
      </c>
      <c r="P124" s="48" t="s">
        <v>78</v>
      </c>
      <c r="Q124" s="44"/>
      <c r="R124" s="44"/>
      <c r="S124" s="149"/>
      <c r="T124" s="44" t="s">
        <v>58</v>
      </c>
      <c r="U124" s="44" t="s">
        <v>54</v>
      </c>
      <c r="V124" s="44" t="s">
        <v>91</v>
      </c>
      <c r="W124" s="71" t="s">
        <v>171</v>
      </c>
    </row>
    <row r="125" spans="2:23" x14ac:dyDescent="0.25">
      <c r="B125" s="43"/>
      <c r="C125" s="44"/>
      <c r="D125" s="44" t="s">
        <v>93</v>
      </c>
      <c r="E125" s="45"/>
      <c r="F125" s="45"/>
      <c r="G125" s="45">
        <v>43831</v>
      </c>
      <c r="H125" s="45" t="s">
        <v>58</v>
      </c>
      <c r="I125" s="44"/>
      <c r="J125" s="47" t="s">
        <v>58</v>
      </c>
      <c r="K125" s="44"/>
      <c r="L125" s="44" t="s">
        <v>76</v>
      </c>
      <c r="M125" s="47"/>
      <c r="N125" s="48"/>
      <c r="O125" s="48" t="s">
        <v>172</v>
      </c>
      <c r="P125" s="48" t="s">
        <v>78</v>
      </c>
      <c r="Q125" s="44"/>
      <c r="R125" s="44"/>
      <c r="S125" s="149"/>
      <c r="T125" s="44" t="s">
        <v>58</v>
      </c>
      <c r="U125" s="44" t="s">
        <v>54</v>
      </c>
      <c r="V125" s="44" t="s">
        <v>91</v>
      </c>
      <c r="W125" s="49"/>
    </row>
    <row r="126" spans="2:23" x14ac:dyDescent="0.25">
      <c r="B126" s="43"/>
      <c r="C126" s="44"/>
      <c r="D126" s="44" t="s">
        <v>95</v>
      </c>
      <c r="E126" s="45"/>
      <c r="F126" s="45"/>
      <c r="G126" s="45" t="s">
        <v>45</v>
      </c>
      <c r="H126" s="45" t="s">
        <v>58</v>
      </c>
      <c r="I126" s="44"/>
      <c r="J126" s="47" t="s">
        <v>58</v>
      </c>
      <c r="K126" s="44"/>
      <c r="L126" s="44" t="s">
        <v>76</v>
      </c>
      <c r="M126" s="47"/>
      <c r="N126" s="48"/>
      <c r="O126" s="48" t="s">
        <v>173</v>
      </c>
      <c r="P126" s="48" t="s">
        <v>78</v>
      </c>
      <c r="Q126" s="44"/>
      <c r="R126" s="44"/>
      <c r="S126" s="149"/>
      <c r="T126" s="44" t="s">
        <v>58</v>
      </c>
      <c r="U126" s="44" t="s">
        <v>54</v>
      </c>
      <c r="V126" s="44" t="s">
        <v>91</v>
      </c>
      <c r="W126" s="49" t="s">
        <v>174</v>
      </c>
    </row>
    <row r="127" spans="2:23" ht="15" customHeight="1" x14ac:dyDescent="0.25">
      <c r="B127" s="43"/>
      <c r="C127" s="44"/>
      <c r="D127" s="44" t="s">
        <v>97</v>
      </c>
      <c r="E127" s="45"/>
      <c r="F127" s="45"/>
      <c r="G127" s="45">
        <v>43831</v>
      </c>
      <c r="H127" s="45" t="s">
        <v>58</v>
      </c>
      <c r="I127" s="44"/>
      <c r="J127" s="47" t="s">
        <v>58</v>
      </c>
      <c r="K127" s="44"/>
      <c r="L127" s="44" t="s">
        <v>76</v>
      </c>
      <c r="M127" s="47"/>
      <c r="N127" s="48"/>
      <c r="O127" s="48" t="s">
        <v>175</v>
      </c>
      <c r="P127" s="48" t="s">
        <v>78</v>
      </c>
      <c r="Q127" s="44"/>
      <c r="R127" s="44"/>
      <c r="S127" s="149"/>
      <c r="T127" s="44" t="s">
        <v>58</v>
      </c>
      <c r="U127" s="44" t="s">
        <v>54</v>
      </c>
      <c r="V127" s="44" t="s">
        <v>91</v>
      </c>
      <c r="W127" s="49"/>
    </row>
    <row r="128" spans="2:23" x14ac:dyDescent="0.25">
      <c r="B128" s="43"/>
      <c r="C128" s="44"/>
      <c r="D128" s="44" t="s">
        <v>99</v>
      </c>
      <c r="E128" s="45"/>
      <c r="F128" s="45"/>
      <c r="G128" s="45" t="s">
        <v>58</v>
      </c>
      <c r="H128" s="45" t="s">
        <v>58</v>
      </c>
      <c r="I128" s="44"/>
      <c r="J128" s="47" t="s">
        <v>58</v>
      </c>
      <c r="K128" s="44"/>
      <c r="L128" s="44" t="s">
        <v>76</v>
      </c>
      <c r="M128" s="47"/>
      <c r="N128" s="48"/>
      <c r="O128" s="48" t="s">
        <v>176</v>
      </c>
      <c r="P128" s="48" t="s">
        <v>78</v>
      </c>
      <c r="Q128" s="44"/>
      <c r="R128" s="44"/>
      <c r="S128" s="149"/>
      <c r="T128" s="44" t="s">
        <v>58</v>
      </c>
      <c r="U128" s="44" t="s">
        <v>54</v>
      </c>
      <c r="V128" s="44" t="s">
        <v>91</v>
      </c>
      <c r="W128" s="49"/>
    </row>
    <row r="129" spans="2:23" ht="12.75" customHeight="1" thickBot="1" x14ac:dyDescent="0.3">
      <c r="B129" s="50"/>
      <c r="C129" s="51"/>
      <c r="D129" s="51" t="s">
        <v>100</v>
      </c>
      <c r="E129" s="52"/>
      <c r="F129" s="52"/>
      <c r="G129" s="52" t="s">
        <v>58</v>
      </c>
      <c r="H129" s="52" t="s">
        <v>58</v>
      </c>
      <c r="I129" s="51"/>
      <c r="J129" s="53" t="s">
        <v>58</v>
      </c>
      <c r="K129" s="51"/>
      <c r="L129" s="51" t="s">
        <v>76</v>
      </c>
      <c r="M129" s="53"/>
      <c r="N129" s="54"/>
      <c r="O129" s="54" t="s">
        <v>176</v>
      </c>
      <c r="P129" s="54" t="s">
        <v>78</v>
      </c>
      <c r="Q129" s="51"/>
      <c r="R129" s="51"/>
      <c r="S129" s="150"/>
      <c r="T129" s="51" t="s">
        <v>58</v>
      </c>
      <c r="U129" s="51" t="s">
        <v>54</v>
      </c>
      <c r="V129" s="51" t="s">
        <v>91</v>
      </c>
      <c r="W129" s="55"/>
    </row>
    <row r="130" spans="2:23" x14ac:dyDescent="0.25">
      <c r="B130" s="31" t="s">
        <v>43</v>
      </c>
      <c r="C130" s="74" t="s">
        <v>185</v>
      </c>
      <c r="D130" s="32" t="s">
        <v>44</v>
      </c>
      <c r="E130" s="33">
        <v>43881</v>
      </c>
      <c r="F130" s="33">
        <v>45646</v>
      </c>
      <c r="G130" s="33" t="s">
        <v>180</v>
      </c>
      <c r="H130" s="33">
        <v>46022</v>
      </c>
      <c r="I130" s="32" t="s">
        <v>46</v>
      </c>
      <c r="J130" s="56">
        <v>12000</v>
      </c>
      <c r="K130" s="32" t="s">
        <v>48</v>
      </c>
      <c r="L130" s="32" t="s">
        <v>49</v>
      </c>
      <c r="M130" s="34">
        <f>345.25/365</f>
        <v>0.94589041095890414</v>
      </c>
      <c r="N130" s="35" t="s">
        <v>50</v>
      </c>
      <c r="O130" s="57"/>
      <c r="P130" s="35"/>
      <c r="Q130" s="32" t="s">
        <v>181</v>
      </c>
      <c r="R130" s="151" t="s">
        <v>266</v>
      </c>
      <c r="S130" s="32"/>
      <c r="T130" s="32" t="s">
        <v>53</v>
      </c>
      <c r="U130" s="32" t="s">
        <v>54</v>
      </c>
      <c r="V130" s="32" t="s">
        <v>55</v>
      </c>
      <c r="W130" s="36" t="s">
        <v>182</v>
      </c>
    </row>
    <row r="131" spans="2:23" x14ac:dyDescent="0.25">
      <c r="B131" s="20"/>
      <c r="C131" s="15"/>
      <c r="D131" s="15" t="s">
        <v>60</v>
      </c>
      <c r="E131" s="37"/>
      <c r="F131" s="37"/>
      <c r="G131" s="37" t="s">
        <v>58</v>
      </c>
      <c r="H131" s="37" t="s">
        <v>58</v>
      </c>
      <c r="I131" s="15"/>
      <c r="J131" s="16">
        <v>12000</v>
      </c>
      <c r="K131" s="15" t="s">
        <v>48</v>
      </c>
      <c r="L131" s="15" t="s">
        <v>49</v>
      </c>
      <c r="M131" s="16">
        <v>0</v>
      </c>
      <c r="N131" s="39" t="s">
        <v>50</v>
      </c>
      <c r="O131" s="19"/>
      <c r="P131" s="39"/>
      <c r="Q131" s="15"/>
      <c r="R131" s="152"/>
      <c r="S131" s="15"/>
      <c r="T131" s="15" t="s">
        <v>58</v>
      </c>
      <c r="U131" s="15" t="s">
        <v>54</v>
      </c>
      <c r="V131" s="15" t="s">
        <v>55</v>
      </c>
      <c r="W131" s="40" t="s">
        <v>58</v>
      </c>
    </row>
    <row r="132" spans="2:23" x14ac:dyDescent="0.25">
      <c r="B132" s="20"/>
      <c r="C132" s="15"/>
      <c r="D132" s="15" t="s">
        <v>61</v>
      </c>
      <c r="E132" s="37"/>
      <c r="F132" s="37"/>
      <c r="G132" s="37" t="s">
        <v>58</v>
      </c>
      <c r="H132" s="37" t="s">
        <v>58</v>
      </c>
      <c r="I132" s="15"/>
      <c r="J132" s="16">
        <v>3000</v>
      </c>
      <c r="K132" s="15" t="s">
        <v>48</v>
      </c>
      <c r="L132" s="15" t="s">
        <v>49</v>
      </c>
      <c r="M132" s="16">
        <v>0</v>
      </c>
      <c r="N132" s="39" t="s">
        <v>50</v>
      </c>
      <c r="O132" s="19"/>
      <c r="P132" s="39"/>
      <c r="Q132" s="15"/>
      <c r="R132" s="152"/>
      <c r="S132" s="15"/>
      <c r="T132" s="15" t="s">
        <v>58</v>
      </c>
      <c r="U132" s="15" t="s">
        <v>54</v>
      </c>
      <c r="V132" s="15" t="s">
        <v>55</v>
      </c>
      <c r="W132" s="40" t="s">
        <v>58</v>
      </c>
    </row>
    <row r="133" spans="2:23" ht="12.75" customHeight="1" x14ac:dyDescent="0.25">
      <c r="B133" s="20"/>
      <c r="C133" s="15"/>
      <c r="D133" s="15" t="s">
        <v>63</v>
      </c>
      <c r="E133" s="37"/>
      <c r="F133" s="37"/>
      <c r="G133" s="37" t="s">
        <v>58</v>
      </c>
      <c r="H133" s="37" t="s">
        <v>58</v>
      </c>
      <c r="I133" s="15"/>
      <c r="J133" s="16">
        <f>J132</f>
        <v>3000</v>
      </c>
      <c r="K133" s="15" t="s">
        <v>48</v>
      </c>
      <c r="L133" s="15" t="s">
        <v>49</v>
      </c>
      <c r="M133" s="16">
        <v>0</v>
      </c>
      <c r="N133" s="39" t="s">
        <v>50</v>
      </c>
      <c r="O133" s="19"/>
      <c r="P133" s="39"/>
      <c r="Q133" s="15"/>
      <c r="R133" s="152"/>
      <c r="S133" s="15"/>
      <c r="T133" s="15" t="s">
        <v>58</v>
      </c>
      <c r="U133" s="15" t="s">
        <v>54</v>
      </c>
      <c r="V133" s="15" t="s">
        <v>55</v>
      </c>
      <c r="W133" s="40" t="s">
        <v>58</v>
      </c>
    </row>
    <row r="134" spans="2:23" x14ac:dyDescent="0.25">
      <c r="B134" s="20"/>
      <c r="C134" s="15"/>
      <c r="D134" s="15" t="s">
        <v>71</v>
      </c>
      <c r="E134" s="37"/>
      <c r="F134" s="37"/>
      <c r="G134" s="37" t="s">
        <v>58</v>
      </c>
      <c r="H134" s="37" t="s">
        <v>58</v>
      </c>
      <c r="I134" s="15"/>
      <c r="J134" s="16">
        <v>720000</v>
      </c>
      <c r="K134" s="15" t="s">
        <v>73</v>
      </c>
      <c r="L134" s="15" t="s">
        <v>49</v>
      </c>
      <c r="M134" s="16">
        <v>0</v>
      </c>
      <c r="N134" s="39" t="s">
        <v>50</v>
      </c>
      <c r="O134" s="19"/>
      <c r="P134" s="39"/>
      <c r="Q134" s="15"/>
      <c r="R134" s="152"/>
      <c r="S134" s="63"/>
      <c r="T134" s="15" t="s">
        <v>58</v>
      </c>
      <c r="U134" s="15" t="s">
        <v>54</v>
      </c>
      <c r="V134" s="15" t="s">
        <v>55</v>
      </c>
      <c r="W134" s="40" t="s">
        <v>58</v>
      </c>
    </row>
    <row r="135" spans="2:23" x14ac:dyDescent="0.25">
      <c r="B135" s="20"/>
      <c r="C135" s="15"/>
      <c r="D135" s="15" t="s">
        <v>110</v>
      </c>
      <c r="E135" s="37"/>
      <c r="F135" s="37"/>
      <c r="G135" s="37">
        <v>43922</v>
      </c>
      <c r="H135" s="37" t="s">
        <v>58</v>
      </c>
      <c r="I135" s="15"/>
      <c r="J135" s="16">
        <v>0</v>
      </c>
      <c r="K135" s="15" t="s">
        <v>48</v>
      </c>
      <c r="L135" s="15" t="s">
        <v>49</v>
      </c>
      <c r="M135" s="17">
        <f>25.94/365</f>
        <v>7.1068493150684933E-2</v>
      </c>
      <c r="N135" s="39" t="s">
        <v>50</v>
      </c>
      <c r="O135" s="19"/>
      <c r="P135" s="39"/>
      <c r="Q135" s="15" t="s">
        <v>183</v>
      </c>
      <c r="R135" s="152"/>
      <c r="S135" s="63"/>
      <c r="T135" s="15" t="s">
        <v>58</v>
      </c>
      <c r="U135" s="15" t="s">
        <v>54</v>
      </c>
      <c r="V135" s="15" t="s">
        <v>55</v>
      </c>
      <c r="W135" s="40"/>
    </row>
    <row r="136" spans="2:23" x14ac:dyDescent="0.25">
      <c r="B136" s="20"/>
      <c r="C136" s="15"/>
      <c r="D136" s="15" t="s">
        <v>44</v>
      </c>
      <c r="E136" s="37"/>
      <c r="F136" s="37"/>
      <c r="G136" s="37">
        <v>46023</v>
      </c>
      <c r="H136" s="37">
        <v>47118</v>
      </c>
      <c r="I136" s="15"/>
      <c r="J136" s="16">
        <v>9000</v>
      </c>
      <c r="K136" s="15" t="s">
        <v>48</v>
      </c>
      <c r="L136" s="15" t="s">
        <v>49</v>
      </c>
      <c r="M136" s="17">
        <f>345.25/365</f>
        <v>0.94589041095890414</v>
      </c>
      <c r="N136" s="39" t="s">
        <v>50</v>
      </c>
      <c r="O136" s="19"/>
      <c r="P136" s="39"/>
      <c r="Q136" s="15" t="s">
        <v>181</v>
      </c>
      <c r="R136" s="154" t="s">
        <v>266</v>
      </c>
      <c r="S136" s="63"/>
      <c r="T136" s="15" t="s">
        <v>58</v>
      </c>
      <c r="U136" s="15" t="s">
        <v>54</v>
      </c>
      <c r="V136" s="15" t="s">
        <v>55</v>
      </c>
      <c r="W136" s="40"/>
    </row>
    <row r="137" spans="2:23" x14ac:dyDescent="0.25">
      <c r="B137" s="20"/>
      <c r="C137" s="15"/>
      <c r="D137" s="15" t="s">
        <v>60</v>
      </c>
      <c r="E137" s="37"/>
      <c r="F137" s="37"/>
      <c r="G137" s="37" t="s">
        <v>58</v>
      </c>
      <c r="H137" s="37" t="s">
        <v>58</v>
      </c>
      <c r="I137" s="15"/>
      <c r="J137" s="16">
        <v>9000</v>
      </c>
      <c r="K137" s="15" t="s">
        <v>48</v>
      </c>
      <c r="L137" s="15" t="s">
        <v>49</v>
      </c>
      <c r="M137" s="16">
        <v>0</v>
      </c>
      <c r="N137" s="39" t="s">
        <v>50</v>
      </c>
      <c r="O137" s="19"/>
      <c r="P137" s="39"/>
      <c r="Q137" s="15"/>
      <c r="R137" s="152"/>
      <c r="S137" s="63"/>
      <c r="T137" s="15" t="s">
        <v>58</v>
      </c>
      <c r="U137" s="15" t="s">
        <v>54</v>
      </c>
      <c r="V137" s="15" t="s">
        <v>55</v>
      </c>
      <c r="W137" s="40"/>
    </row>
    <row r="138" spans="2:23" x14ac:dyDescent="0.25">
      <c r="B138" s="20"/>
      <c r="C138" s="15"/>
      <c r="D138" s="15" t="s">
        <v>61</v>
      </c>
      <c r="E138" s="37"/>
      <c r="F138" s="37"/>
      <c r="G138" s="37" t="s">
        <v>58</v>
      </c>
      <c r="H138" s="37" t="s">
        <v>58</v>
      </c>
      <c r="I138" s="15"/>
      <c r="J138" s="16">
        <v>2250</v>
      </c>
      <c r="K138" s="15" t="s">
        <v>48</v>
      </c>
      <c r="L138" s="15" t="s">
        <v>49</v>
      </c>
      <c r="M138" s="16">
        <v>0</v>
      </c>
      <c r="N138" s="39" t="s">
        <v>50</v>
      </c>
      <c r="O138" s="19"/>
      <c r="P138" s="39"/>
      <c r="Q138" s="15"/>
      <c r="R138" s="152"/>
      <c r="S138" s="63"/>
      <c r="T138" s="15" t="s">
        <v>58</v>
      </c>
      <c r="U138" s="15" t="s">
        <v>54</v>
      </c>
      <c r="V138" s="15" t="s">
        <v>55</v>
      </c>
      <c r="W138" s="40"/>
    </row>
    <row r="139" spans="2:23" x14ac:dyDescent="0.25">
      <c r="B139" s="20"/>
      <c r="C139" s="15"/>
      <c r="D139" s="15" t="s">
        <v>63</v>
      </c>
      <c r="E139" s="37"/>
      <c r="F139" s="37"/>
      <c r="G139" s="37" t="s">
        <v>58</v>
      </c>
      <c r="H139" s="37" t="s">
        <v>58</v>
      </c>
      <c r="I139" s="15"/>
      <c r="J139" s="16">
        <v>2250</v>
      </c>
      <c r="K139" s="15" t="s">
        <v>48</v>
      </c>
      <c r="L139" s="15" t="s">
        <v>49</v>
      </c>
      <c r="M139" s="16">
        <v>0</v>
      </c>
      <c r="N139" s="39" t="s">
        <v>50</v>
      </c>
      <c r="O139" s="19"/>
      <c r="P139" s="39"/>
      <c r="Q139" s="15"/>
      <c r="R139" s="152"/>
      <c r="S139" s="63"/>
      <c r="T139" s="15" t="s">
        <v>58</v>
      </c>
      <c r="U139" s="15" t="s">
        <v>54</v>
      </c>
      <c r="V139" s="15" t="s">
        <v>55</v>
      </c>
      <c r="W139" s="40"/>
    </row>
    <row r="140" spans="2:23" x14ac:dyDescent="0.25">
      <c r="B140" s="20"/>
      <c r="C140" s="15"/>
      <c r="D140" s="15" t="s">
        <v>71</v>
      </c>
      <c r="E140" s="37"/>
      <c r="F140" s="37"/>
      <c r="G140" s="37" t="s">
        <v>58</v>
      </c>
      <c r="H140" s="37" t="s">
        <v>58</v>
      </c>
      <c r="I140" s="15"/>
      <c r="J140" s="16">
        <v>540000</v>
      </c>
      <c r="K140" s="15" t="s">
        <v>73</v>
      </c>
      <c r="L140" s="15" t="s">
        <v>49</v>
      </c>
      <c r="M140" s="16">
        <v>0</v>
      </c>
      <c r="N140" s="39" t="s">
        <v>50</v>
      </c>
      <c r="O140" s="19"/>
      <c r="P140" s="39"/>
      <c r="Q140" s="15"/>
      <c r="R140" s="152"/>
      <c r="S140" s="63"/>
      <c r="T140" s="15" t="s">
        <v>58</v>
      </c>
      <c r="U140" s="15" t="s">
        <v>54</v>
      </c>
      <c r="V140" s="15" t="s">
        <v>55</v>
      </c>
      <c r="W140" s="40"/>
    </row>
    <row r="141" spans="2:23" x14ac:dyDescent="0.25">
      <c r="B141" s="20"/>
      <c r="C141" s="15"/>
      <c r="D141" s="15" t="s">
        <v>110</v>
      </c>
      <c r="E141" s="37"/>
      <c r="F141" s="37"/>
      <c r="G141" s="37" t="s">
        <v>58</v>
      </c>
      <c r="H141" s="37" t="s">
        <v>58</v>
      </c>
      <c r="I141" s="15"/>
      <c r="J141" s="16">
        <v>0</v>
      </c>
      <c r="K141" s="15" t="s">
        <v>48</v>
      </c>
      <c r="L141" s="15" t="s">
        <v>49</v>
      </c>
      <c r="M141" s="17">
        <f>25.94/365</f>
        <v>7.1068493150684933E-2</v>
      </c>
      <c r="N141" s="39" t="s">
        <v>50</v>
      </c>
      <c r="O141" s="19"/>
      <c r="P141" s="39"/>
      <c r="Q141" s="15" t="s">
        <v>183</v>
      </c>
      <c r="R141" s="153"/>
      <c r="S141" s="63"/>
      <c r="T141" s="15" t="s">
        <v>58</v>
      </c>
      <c r="U141" s="15" t="s">
        <v>54</v>
      </c>
      <c r="V141" s="15" t="s">
        <v>55</v>
      </c>
      <c r="W141" s="40"/>
    </row>
    <row r="142" spans="2:23" x14ac:dyDescent="0.25">
      <c r="B142" s="43"/>
      <c r="C142" s="44"/>
      <c r="D142" s="44" t="s">
        <v>74</v>
      </c>
      <c r="E142" s="45"/>
      <c r="F142" s="45"/>
      <c r="G142" s="45">
        <v>43922</v>
      </c>
      <c r="H142" s="45" t="s">
        <v>58</v>
      </c>
      <c r="I142" s="44"/>
      <c r="J142" s="47" t="s">
        <v>75</v>
      </c>
      <c r="K142" s="44"/>
      <c r="L142" s="44" t="s">
        <v>76</v>
      </c>
      <c r="M142" s="44"/>
      <c r="N142" s="48"/>
      <c r="O142" s="65">
        <v>9.1800000000000007E-2</v>
      </c>
      <c r="P142" s="48" t="s">
        <v>78</v>
      </c>
      <c r="Q142" s="44"/>
      <c r="R142" s="69"/>
      <c r="S142" s="148" t="s">
        <v>159</v>
      </c>
      <c r="T142" s="44" t="s">
        <v>58</v>
      </c>
      <c r="U142" s="44" t="s">
        <v>54</v>
      </c>
      <c r="V142" s="44" t="s">
        <v>79</v>
      </c>
      <c r="W142" s="49" t="s">
        <v>80</v>
      </c>
    </row>
    <row r="143" spans="2:23" x14ac:dyDescent="0.25">
      <c r="B143" s="43"/>
      <c r="C143" s="44"/>
      <c r="D143" s="44" t="s">
        <v>81</v>
      </c>
      <c r="E143" s="45"/>
      <c r="F143" s="45"/>
      <c r="G143" s="45" t="s">
        <v>58</v>
      </c>
      <c r="H143" s="45" t="s">
        <v>58</v>
      </c>
      <c r="I143" s="44"/>
      <c r="J143" s="47" t="s">
        <v>58</v>
      </c>
      <c r="K143" s="44"/>
      <c r="L143" s="44" t="s">
        <v>76</v>
      </c>
      <c r="M143" s="44"/>
      <c r="N143" s="48"/>
      <c r="O143" s="65">
        <v>9.1800000000000007E-2</v>
      </c>
      <c r="P143" s="48" t="s">
        <v>78</v>
      </c>
      <c r="Q143" s="44"/>
      <c r="R143" s="69"/>
      <c r="S143" s="149"/>
      <c r="T143" s="44" t="s">
        <v>58</v>
      </c>
      <c r="U143" s="44" t="s">
        <v>54</v>
      </c>
      <c r="V143" s="44" t="s">
        <v>79</v>
      </c>
      <c r="W143" s="49" t="s">
        <v>58</v>
      </c>
    </row>
    <row r="144" spans="2:23" x14ac:dyDescent="0.25">
      <c r="B144" s="43"/>
      <c r="C144" s="44"/>
      <c r="D144" s="44" t="s">
        <v>82</v>
      </c>
      <c r="E144" s="45"/>
      <c r="F144" s="45"/>
      <c r="G144" s="45" t="s">
        <v>58</v>
      </c>
      <c r="H144" s="45" t="s">
        <v>58</v>
      </c>
      <c r="I144" s="44"/>
      <c r="J144" s="47" t="s">
        <v>58</v>
      </c>
      <c r="K144" s="44"/>
      <c r="L144" s="44" t="s">
        <v>76</v>
      </c>
      <c r="M144" s="44"/>
      <c r="N144" s="48"/>
      <c r="O144" s="65">
        <v>4.5900000000000003E-2</v>
      </c>
      <c r="P144" s="48" t="s">
        <v>78</v>
      </c>
      <c r="Q144" s="44"/>
      <c r="R144" s="69"/>
      <c r="S144" s="149"/>
      <c r="T144" s="44" t="s">
        <v>58</v>
      </c>
      <c r="U144" s="44" t="s">
        <v>54</v>
      </c>
      <c r="V144" s="44" t="s">
        <v>79</v>
      </c>
      <c r="W144" s="49" t="s">
        <v>58</v>
      </c>
    </row>
    <row r="145" spans="2:23" x14ac:dyDescent="0.25">
      <c r="B145" s="43"/>
      <c r="C145" s="44"/>
      <c r="D145" s="44" t="s">
        <v>84</v>
      </c>
      <c r="E145" s="45"/>
      <c r="F145" s="45"/>
      <c r="G145" s="45" t="s">
        <v>58</v>
      </c>
      <c r="H145" s="45" t="s">
        <v>58</v>
      </c>
      <c r="I145" s="44"/>
      <c r="J145" s="47" t="s">
        <v>58</v>
      </c>
      <c r="K145" s="44"/>
      <c r="L145" s="44" t="s">
        <v>76</v>
      </c>
      <c r="M145" s="44"/>
      <c r="N145" s="48"/>
      <c r="O145" s="65">
        <v>9.1800000000000007E-2</v>
      </c>
      <c r="P145" s="48" t="s">
        <v>78</v>
      </c>
      <c r="Q145" s="44"/>
      <c r="R145" s="69"/>
      <c r="S145" s="149"/>
      <c r="T145" s="44" t="s">
        <v>58</v>
      </c>
      <c r="U145" s="44" t="s">
        <v>54</v>
      </c>
      <c r="V145" s="44" t="s">
        <v>79</v>
      </c>
      <c r="W145" s="49" t="s">
        <v>58</v>
      </c>
    </row>
    <row r="146" spans="2:23" x14ac:dyDescent="0.25">
      <c r="B146" s="43"/>
      <c r="C146" s="44"/>
      <c r="D146" s="44" t="s">
        <v>88</v>
      </c>
      <c r="E146" s="45"/>
      <c r="F146" s="45"/>
      <c r="G146" s="45" t="s">
        <v>58</v>
      </c>
      <c r="H146" s="45" t="s">
        <v>58</v>
      </c>
      <c r="I146" s="44"/>
      <c r="J146" s="47" t="s">
        <v>58</v>
      </c>
      <c r="K146" s="44"/>
      <c r="L146" s="44" t="s">
        <v>76</v>
      </c>
      <c r="M146" s="44"/>
      <c r="N146" s="48"/>
      <c r="O146" s="65" t="s">
        <v>170</v>
      </c>
      <c r="P146" s="48" t="s">
        <v>78</v>
      </c>
      <c r="Q146" s="44"/>
      <c r="R146" s="69"/>
      <c r="S146" s="149"/>
      <c r="T146" s="44" t="s">
        <v>58</v>
      </c>
      <c r="U146" s="44" t="s">
        <v>54</v>
      </c>
      <c r="V146" s="44" t="s">
        <v>91</v>
      </c>
      <c r="W146" s="71" t="s">
        <v>184</v>
      </c>
    </row>
    <row r="147" spans="2:23" x14ac:dyDescent="0.25">
      <c r="B147" s="43"/>
      <c r="C147" s="44"/>
      <c r="D147" s="44" t="s">
        <v>93</v>
      </c>
      <c r="E147" s="45"/>
      <c r="F147" s="45"/>
      <c r="G147" s="45" t="s">
        <v>58</v>
      </c>
      <c r="H147" s="45" t="s">
        <v>58</v>
      </c>
      <c r="I147" s="44"/>
      <c r="J147" s="44" t="s">
        <v>58</v>
      </c>
      <c r="K147" s="44"/>
      <c r="L147" s="44" t="s">
        <v>76</v>
      </c>
      <c r="M147" s="44"/>
      <c r="N147" s="48"/>
      <c r="O147" s="65">
        <v>0.94</v>
      </c>
      <c r="P147" s="48" t="s">
        <v>78</v>
      </c>
      <c r="Q147" s="44"/>
      <c r="R147" s="69"/>
      <c r="S147" s="149"/>
      <c r="T147" s="44" t="s">
        <v>58</v>
      </c>
      <c r="U147" s="44" t="s">
        <v>54</v>
      </c>
      <c r="V147" s="44" t="s">
        <v>91</v>
      </c>
      <c r="W147" s="89"/>
    </row>
    <row r="148" spans="2:23" x14ac:dyDescent="0.25">
      <c r="B148" s="43"/>
      <c r="C148" s="44"/>
      <c r="D148" s="44" t="s">
        <v>95</v>
      </c>
      <c r="E148" s="45"/>
      <c r="F148" s="45"/>
      <c r="G148" s="45" t="s">
        <v>58</v>
      </c>
      <c r="H148" s="45" t="s">
        <v>58</v>
      </c>
      <c r="I148" s="44"/>
      <c r="J148" s="44" t="s">
        <v>58</v>
      </c>
      <c r="K148" s="44"/>
      <c r="L148" s="44" t="s">
        <v>76</v>
      </c>
      <c r="M148" s="44"/>
      <c r="N148" s="48"/>
      <c r="O148" s="65">
        <v>1.83</v>
      </c>
      <c r="P148" s="48" t="s">
        <v>78</v>
      </c>
      <c r="Q148" s="44"/>
      <c r="R148" s="69"/>
      <c r="S148" s="149"/>
      <c r="T148" s="44" t="s">
        <v>58</v>
      </c>
      <c r="U148" s="44" t="s">
        <v>54</v>
      </c>
      <c r="V148" s="44" t="s">
        <v>91</v>
      </c>
      <c r="W148" s="89"/>
    </row>
    <row r="149" spans="2:23" ht="12.75" customHeight="1" x14ac:dyDescent="0.25">
      <c r="B149" s="43"/>
      <c r="C149" s="44"/>
      <c r="D149" s="44" t="s">
        <v>97</v>
      </c>
      <c r="E149" s="45"/>
      <c r="F149" s="45"/>
      <c r="G149" s="45" t="s">
        <v>58</v>
      </c>
      <c r="H149" s="45" t="s">
        <v>58</v>
      </c>
      <c r="I149" s="44"/>
      <c r="J149" s="44" t="s">
        <v>58</v>
      </c>
      <c r="K149" s="44"/>
      <c r="L149" s="44" t="s">
        <v>76</v>
      </c>
      <c r="M149" s="44"/>
      <c r="N149" s="48"/>
      <c r="O149" s="65">
        <v>3.74</v>
      </c>
      <c r="P149" s="48" t="s">
        <v>78</v>
      </c>
      <c r="Q149" s="44"/>
      <c r="R149" s="69"/>
      <c r="S149" s="149"/>
      <c r="T149" s="44" t="s">
        <v>58</v>
      </c>
      <c r="U149" s="44" t="s">
        <v>54</v>
      </c>
      <c r="V149" s="44" t="s">
        <v>91</v>
      </c>
      <c r="W149" s="89"/>
    </row>
    <row r="150" spans="2:23" x14ac:dyDescent="0.25">
      <c r="B150" s="43"/>
      <c r="C150" s="44"/>
      <c r="D150" s="44" t="s">
        <v>99</v>
      </c>
      <c r="E150" s="45"/>
      <c r="F150" s="45"/>
      <c r="G150" s="45" t="s">
        <v>58</v>
      </c>
      <c r="H150" s="45" t="s">
        <v>58</v>
      </c>
      <c r="I150" s="44"/>
      <c r="J150" s="44" t="s">
        <v>58</v>
      </c>
      <c r="K150" s="44"/>
      <c r="L150" s="44" t="s">
        <v>76</v>
      </c>
      <c r="M150" s="44"/>
      <c r="N150" s="48"/>
      <c r="O150" s="65">
        <v>10.37</v>
      </c>
      <c r="P150" s="48" t="s">
        <v>78</v>
      </c>
      <c r="Q150" s="44"/>
      <c r="R150" s="69"/>
      <c r="S150" s="149"/>
      <c r="T150" s="44" t="s">
        <v>58</v>
      </c>
      <c r="U150" s="44" t="s">
        <v>54</v>
      </c>
      <c r="V150" s="44" t="s">
        <v>91</v>
      </c>
      <c r="W150" s="89"/>
    </row>
    <row r="151" spans="2:23" ht="13" thickBot="1" x14ac:dyDescent="0.3">
      <c r="B151" s="50"/>
      <c r="C151" s="51"/>
      <c r="D151" s="51" t="s">
        <v>100</v>
      </c>
      <c r="E151" s="52"/>
      <c r="F151" s="52"/>
      <c r="G151" s="52" t="s">
        <v>58</v>
      </c>
      <c r="H151" s="52" t="s">
        <v>58</v>
      </c>
      <c r="I151" s="51"/>
      <c r="J151" s="51" t="s">
        <v>58</v>
      </c>
      <c r="K151" s="51"/>
      <c r="L151" s="51" t="s">
        <v>76</v>
      </c>
      <c r="M151" s="51"/>
      <c r="N151" s="54"/>
      <c r="O151" s="72">
        <v>10.37</v>
      </c>
      <c r="P151" s="54" t="s">
        <v>78</v>
      </c>
      <c r="Q151" s="51"/>
      <c r="R151" s="73"/>
      <c r="S151" s="150"/>
      <c r="T151" s="51" t="s">
        <v>58</v>
      </c>
      <c r="U151" s="51" t="s">
        <v>54</v>
      </c>
      <c r="V151" s="51" t="s">
        <v>91</v>
      </c>
      <c r="W151" s="90"/>
    </row>
    <row r="152" spans="2:23" x14ac:dyDescent="0.25">
      <c r="B152" s="31" t="s">
        <v>43</v>
      </c>
      <c r="C152" s="74" t="s">
        <v>197</v>
      </c>
      <c r="D152" s="32" t="s">
        <v>44</v>
      </c>
      <c r="E152" s="33">
        <v>43034</v>
      </c>
      <c r="F152" s="33">
        <v>45204</v>
      </c>
      <c r="G152" s="33" t="s">
        <v>186</v>
      </c>
      <c r="H152" s="33">
        <v>46387</v>
      </c>
      <c r="I152" s="32" t="s">
        <v>46</v>
      </c>
      <c r="J152" s="56">
        <v>6000</v>
      </c>
      <c r="K152" s="32" t="s">
        <v>48</v>
      </c>
      <c r="L152" s="32" t="s">
        <v>49</v>
      </c>
      <c r="M152" s="34">
        <f>356.93/365</f>
        <v>0.97789041095890417</v>
      </c>
      <c r="N152" s="35" t="s">
        <v>50</v>
      </c>
      <c r="O152" s="91"/>
      <c r="P152" s="35"/>
      <c r="Q152" s="32" t="s">
        <v>187</v>
      </c>
      <c r="R152" s="151" t="s">
        <v>267</v>
      </c>
      <c r="S152" s="32"/>
      <c r="T152" s="32" t="s">
        <v>53</v>
      </c>
      <c r="U152" s="32" t="s">
        <v>157</v>
      </c>
      <c r="V152" s="32" t="s">
        <v>55</v>
      </c>
      <c r="W152" s="36" t="s">
        <v>189</v>
      </c>
    </row>
    <row r="153" spans="2:23" x14ac:dyDescent="0.25">
      <c r="B153" s="20"/>
      <c r="C153" s="15"/>
      <c r="D153" s="15" t="s">
        <v>60</v>
      </c>
      <c r="E153" s="37"/>
      <c r="F153" s="37"/>
      <c r="G153" s="37" t="s">
        <v>58</v>
      </c>
      <c r="H153" s="37"/>
      <c r="I153" s="15"/>
      <c r="J153" s="16">
        <v>6000</v>
      </c>
      <c r="K153" s="15" t="s">
        <v>48</v>
      </c>
      <c r="L153" s="15" t="s">
        <v>49</v>
      </c>
      <c r="M153" s="16">
        <v>0</v>
      </c>
      <c r="N153" s="39" t="s">
        <v>50</v>
      </c>
      <c r="O153" s="92"/>
      <c r="P153" s="39"/>
      <c r="Q153" s="15"/>
      <c r="R153" s="152"/>
      <c r="S153" s="15"/>
      <c r="T153" s="15" t="s">
        <v>58</v>
      </c>
      <c r="U153" s="15" t="s">
        <v>157</v>
      </c>
      <c r="V153" s="15" t="s">
        <v>55</v>
      </c>
      <c r="W153" s="40" t="s">
        <v>58</v>
      </c>
    </row>
    <row r="154" spans="2:23" x14ac:dyDescent="0.25">
      <c r="B154" s="20"/>
      <c r="C154" s="15"/>
      <c r="D154" s="15" t="s">
        <v>61</v>
      </c>
      <c r="E154" s="37"/>
      <c r="F154" s="37"/>
      <c r="G154" s="37" t="s">
        <v>58</v>
      </c>
      <c r="H154" s="37"/>
      <c r="I154" s="15"/>
      <c r="J154" s="16">
        <v>1500</v>
      </c>
      <c r="K154" s="15" t="s">
        <v>48</v>
      </c>
      <c r="L154" s="15" t="s">
        <v>49</v>
      </c>
      <c r="M154" s="16">
        <v>0</v>
      </c>
      <c r="N154" s="39" t="s">
        <v>50</v>
      </c>
      <c r="O154" s="92"/>
      <c r="P154" s="39"/>
      <c r="Q154" s="15"/>
      <c r="R154" s="152"/>
      <c r="S154" s="15"/>
      <c r="T154" s="15" t="s">
        <v>58</v>
      </c>
      <c r="U154" s="15" t="s">
        <v>157</v>
      </c>
      <c r="V154" s="15" t="s">
        <v>55</v>
      </c>
      <c r="W154" s="40" t="s">
        <v>58</v>
      </c>
    </row>
    <row r="155" spans="2:23" x14ac:dyDescent="0.25">
      <c r="B155" s="20"/>
      <c r="C155" s="15"/>
      <c r="D155" s="15" t="s">
        <v>63</v>
      </c>
      <c r="E155" s="37"/>
      <c r="F155" s="37"/>
      <c r="G155" s="37" t="s">
        <v>58</v>
      </c>
      <c r="H155" s="37"/>
      <c r="I155" s="15"/>
      <c r="J155" s="16">
        <v>1500</v>
      </c>
      <c r="K155" s="15" t="s">
        <v>48</v>
      </c>
      <c r="L155" s="15" t="s">
        <v>49</v>
      </c>
      <c r="M155" s="16">
        <v>0</v>
      </c>
      <c r="N155" s="39" t="s">
        <v>50</v>
      </c>
      <c r="O155" s="92"/>
      <c r="P155" s="39"/>
      <c r="Q155" s="15"/>
      <c r="R155" s="152"/>
      <c r="S155" s="15"/>
      <c r="T155" s="15" t="s">
        <v>58</v>
      </c>
      <c r="U155" s="15" t="s">
        <v>157</v>
      </c>
      <c r="V155" s="15" t="s">
        <v>55</v>
      </c>
      <c r="W155" s="40" t="s">
        <v>58</v>
      </c>
    </row>
    <row r="156" spans="2:23" x14ac:dyDescent="0.25">
      <c r="B156" s="20"/>
      <c r="C156" s="15"/>
      <c r="D156" s="15" t="s">
        <v>64</v>
      </c>
      <c r="E156" s="37"/>
      <c r="F156" s="37"/>
      <c r="G156" s="37" t="s">
        <v>58</v>
      </c>
      <c r="H156" s="37"/>
      <c r="I156" s="15"/>
      <c r="J156" s="16">
        <v>1500</v>
      </c>
      <c r="K156" s="15" t="s">
        <v>48</v>
      </c>
      <c r="L156" s="15" t="s">
        <v>49</v>
      </c>
      <c r="M156" s="16">
        <v>0</v>
      </c>
      <c r="N156" s="39" t="s">
        <v>50</v>
      </c>
      <c r="O156" s="92"/>
      <c r="P156" s="39"/>
      <c r="Q156" s="15"/>
      <c r="R156" s="152"/>
      <c r="S156" s="63"/>
      <c r="T156" s="15" t="s">
        <v>58</v>
      </c>
      <c r="U156" s="15" t="s">
        <v>157</v>
      </c>
      <c r="V156" s="15" t="s">
        <v>55</v>
      </c>
      <c r="W156" s="40" t="s">
        <v>58</v>
      </c>
    </row>
    <row r="157" spans="2:23" ht="15" customHeight="1" x14ac:dyDescent="0.25">
      <c r="B157" s="20"/>
      <c r="C157" s="15"/>
      <c r="D157" s="15" t="s">
        <v>71</v>
      </c>
      <c r="E157" s="37"/>
      <c r="F157" s="37"/>
      <c r="G157" s="37" t="s">
        <v>190</v>
      </c>
      <c r="H157" s="37"/>
      <c r="I157" s="15"/>
      <c r="J157" s="16">
        <v>240000</v>
      </c>
      <c r="K157" s="15" t="s">
        <v>73</v>
      </c>
      <c r="L157" s="15" t="s">
        <v>49</v>
      </c>
      <c r="M157" s="16">
        <v>0</v>
      </c>
      <c r="N157" s="39" t="s">
        <v>50</v>
      </c>
      <c r="O157" s="92"/>
      <c r="P157" s="39"/>
      <c r="Q157" s="15"/>
      <c r="R157" s="152"/>
      <c r="S157" s="63"/>
      <c r="T157" s="15" t="s">
        <v>58</v>
      </c>
      <c r="U157" s="15" t="s">
        <v>157</v>
      </c>
      <c r="V157" s="15" t="s">
        <v>55</v>
      </c>
      <c r="W157" s="42" t="s">
        <v>191</v>
      </c>
    </row>
    <row r="158" spans="2:23" x14ac:dyDescent="0.25">
      <c r="B158" s="20"/>
      <c r="C158" s="15"/>
      <c r="D158" s="15" t="s">
        <v>110</v>
      </c>
      <c r="E158" s="37"/>
      <c r="F158" s="37"/>
      <c r="G158" s="37">
        <v>43040</v>
      </c>
      <c r="H158" s="37"/>
      <c r="I158" s="15"/>
      <c r="J158" s="16">
        <v>0</v>
      </c>
      <c r="K158" s="15" t="s">
        <v>48</v>
      </c>
      <c r="L158" s="15" t="s">
        <v>49</v>
      </c>
      <c r="M158" s="17">
        <v>0.68</v>
      </c>
      <c r="N158" s="39" t="s">
        <v>50</v>
      </c>
      <c r="O158" s="92"/>
      <c r="P158" s="39"/>
      <c r="Q158" s="15" t="s">
        <v>111</v>
      </c>
      <c r="R158" s="153"/>
      <c r="S158" s="63"/>
      <c r="T158" s="15" t="s">
        <v>58</v>
      </c>
      <c r="U158" s="15" t="s">
        <v>157</v>
      </c>
      <c r="V158" s="15" t="s">
        <v>55</v>
      </c>
      <c r="W158" s="42"/>
    </row>
    <row r="159" spans="2:23" ht="12.75" customHeight="1" x14ac:dyDescent="0.25">
      <c r="B159" s="43"/>
      <c r="C159" s="44"/>
      <c r="D159" s="44" t="s">
        <v>74</v>
      </c>
      <c r="E159" s="45"/>
      <c r="F159" s="45"/>
      <c r="G159" s="45" t="s">
        <v>58</v>
      </c>
      <c r="H159" s="45"/>
      <c r="I159" s="44"/>
      <c r="J159" s="47" t="s">
        <v>75</v>
      </c>
      <c r="K159" s="44"/>
      <c r="L159" s="44" t="s">
        <v>76</v>
      </c>
      <c r="M159" s="44"/>
      <c r="N159" s="48"/>
      <c r="O159" s="65">
        <v>7.9000000000000001E-2</v>
      </c>
      <c r="P159" s="48" t="s">
        <v>78</v>
      </c>
      <c r="Q159" s="44"/>
      <c r="R159" s="69"/>
      <c r="S159" s="148" t="s">
        <v>192</v>
      </c>
      <c r="T159" s="44" t="s">
        <v>58</v>
      </c>
      <c r="U159" s="44" t="s">
        <v>157</v>
      </c>
      <c r="V159" s="44" t="s">
        <v>79</v>
      </c>
      <c r="W159" s="49" t="s">
        <v>80</v>
      </c>
    </row>
    <row r="160" spans="2:23" x14ac:dyDescent="0.25">
      <c r="B160" s="43"/>
      <c r="C160" s="44"/>
      <c r="D160" s="44" t="s">
        <v>81</v>
      </c>
      <c r="E160" s="45"/>
      <c r="F160" s="45"/>
      <c r="G160" s="45" t="s">
        <v>58</v>
      </c>
      <c r="H160" s="45"/>
      <c r="I160" s="44"/>
      <c r="J160" s="47" t="s">
        <v>58</v>
      </c>
      <c r="K160" s="44"/>
      <c r="L160" s="44" t="s">
        <v>76</v>
      </c>
      <c r="M160" s="44"/>
      <c r="N160" s="48"/>
      <c r="O160" s="65">
        <v>7.9000000000000001E-2</v>
      </c>
      <c r="P160" s="48" t="s">
        <v>78</v>
      </c>
      <c r="Q160" s="44"/>
      <c r="R160" s="69"/>
      <c r="S160" s="149"/>
      <c r="T160" s="44" t="s">
        <v>58</v>
      </c>
      <c r="U160" s="44" t="s">
        <v>157</v>
      </c>
      <c r="V160" s="44" t="s">
        <v>79</v>
      </c>
      <c r="W160" s="49" t="s">
        <v>58</v>
      </c>
    </row>
    <row r="161" spans="2:23" x14ac:dyDescent="0.25">
      <c r="B161" s="43"/>
      <c r="C161" s="44"/>
      <c r="D161" s="44" t="s">
        <v>82</v>
      </c>
      <c r="E161" s="45"/>
      <c r="F161" s="45"/>
      <c r="G161" s="45" t="s">
        <v>58</v>
      </c>
      <c r="H161" s="45"/>
      <c r="I161" s="44"/>
      <c r="J161" s="47" t="s">
        <v>58</v>
      </c>
      <c r="K161" s="44"/>
      <c r="L161" s="44" t="s">
        <v>76</v>
      </c>
      <c r="M161" s="44"/>
      <c r="N161" s="48"/>
      <c r="O161" s="65">
        <v>3.95E-2</v>
      </c>
      <c r="P161" s="48" t="s">
        <v>78</v>
      </c>
      <c r="Q161" s="44"/>
      <c r="R161" s="69"/>
      <c r="S161" s="149"/>
      <c r="T161" s="44" t="s">
        <v>58</v>
      </c>
      <c r="U161" s="44" t="s">
        <v>157</v>
      </c>
      <c r="V161" s="44" t="s">
        <v>79</v>
      </c>
      <c r="W161" s="49" t="s">
        <v>58</v>
      </c>
    </row>
    <row r="162" spans="2:23" x14ac:dyDescent="0.25">
      <c r="B162" s="43"/>
      <c r="C162" s="44"/>
      <c r="D162" s="44" t="s">
        <v>84</v>
      </c>
      <c r="E162" s="45"/>
      <c r="F162" s="45"/>
      <c r="G162" s="45" t="s">
        <v>58</v>
      </c>
      <c r="H162" s="45"/>
      <c r="I162" s="44"/>
      <c r="J162" s="47" t="s">
        <v>58</v>
      </c>
      <c r="K162" s="44"/>
      <c r="L162" s="44" t="s">
        <v>76</v>
      </c>
      <c r="M162" s="44"/>
      <c r="N162" s="48"/>
      <c r="O162" s="65">
        <v>7.9000000000000001E-2</v>
      </c>
      <c r="P162" s="48" t="s">
        <v>78</v>
      </c>
      <c r="Q162" s="44"/>
      <c r="R162" s="69"/>
      <c r="S162" s="149"/>
      <c r="T162" s="44" t="s">
        <v>58</v>
      </c>
      <c r="U162" s="44" t="s">
        <v>157</v>
      </c>
      <c r="V162" s="44" t="s">
        <v>79</v>
      </c>
      <c r="W162" s="49" t="s">
        <v>58</v>
      </c>
    </row>
    <row r="163" spans="2:23" x14ac:dyDescent="0.25">
      <c r="B163" s="43"/>
      <c r="C163" s="44"/>
      <c r="D163" s="44" t="s">
        <v>85</v>
      </c>
      <c r="E163" s="45"/>
      <c r="F163" s="45"/>
      <c r="G163" s="45" t="s">
        <v>58</v>
      </c>
      <c r="H163" s="45"/>
      <c r="I163" s="44"/>
      <c r="J163" s="47" t="s">
        <v>58</v>
      </c>
      <c r="K163" s="44"/>
      <c r="L163" s="44" t="s">
        <v>76</v>
      </c>
      <c r="M163" s="44"/>
      <c r="N163" s="48"/>
      <c r="O163" s="65">
        <v>1.3599999999999999E-2</v>
      </c>
      <c r="P163" s="48" t="s">
        <v>78</v>
      </c>
      <c r="Q163" s="44"/>
      <c r="R163" s="69"/>
      <c r="S163" s="149"/>
      <c r="T163" s="44" t="s">
        <v>58</v>
      </c>
      <c r="U163" s="44" t="s">
        <v>157</v>
      </c>
      <c r="V163" s="44" t="s">
        <v>79</v>
      </c>
      <c r="W163" s="49" t="s">
        <v>58</v>
      </c>
    </row>
    <row r="164" spans="2:23" ht="12.75" customHeight="1" x14ac:dyDescent="0.25">
      <c r="B164" s="43"/>
      <c r="C164" s="44"/>
      <c r="D164" s="44" t="s">
        <v>87</v>
      </c>
      <c r="E164" s="45"/>
      <c r="F164" s="45"/>
      <c r="G164" s="45" t="s">
        <v>58</v>
      </c>
      <c r="H164" s="45"/>
      <c r="I164" s="44"/>
      <c r="J164" s="47" t="s">
        <v>58</v>
      </c>
      <c r="K164" s="44"/>
      <c r="L164" s="44" t="s">
        <v>76</v>
      </c>
      <c r="M164" s="44"/>
      <c r="N164" s="48"/>
      <c r="O164" s="65">
        <v>1.3599999999999999E-2</v>
      </c>
      <c r="P164" s="48" t="s">
        <v>78</v>
      </c>
      <c r="Q164" s="44"/>
      <c r="R164" s="69"/>
      <c r="S164" s="155"/>
      <c r="T164" s="44" t="s">
        <v>58</v>
      </c>
      <c r="U164" s="44" t="s">
        <v>157</v>
      </c>
      <c r="V164" s="44" t="s">
        <v>79</v>
      </c>
      <c r="W164" s="49" t="s">
        <v>58</v>
      </c>
    </row>
    <row r="165" spans="2:23" x14ac:dyDescent="0.25">
      <c r="B165" s="43"/>
      <c r="C165" s="44"/>
      <c r="D165" s="44" t="s">
        <v>88</v>
      </c>
      <c r="E165" s="45"/>
      <c r="F165" s="45"/>
      <c r="G165" s="45" t="s">
        <v>58</v>
      </c>
      <c r="H165" s="45"/>
      <c r="I165" s="44"/>
      <c r="J165" s="47" t="s">
        <v>58</v>
      </c>
      <c r="K165" s="44"/>
      <c r="L165" s="44" t="s">
        <v>76</v>
      </c>
      <c r="M165" s="44"/>
      <c r="N165" s="48"/>
      <c r="O165" s="65" t="s">
        <v>193</v>
      </c>
      <c r="P165" s="48" t="s">
        <v>78</v>
      </c>
      <c r="Q165" s="44"/>
      <c r="R165" s="69"/>
      <c r="S165" s="148" t="s">
        <v>188</v>
      </c>
      <c r="T165" s="44" t="s">
        <v>58</v>
      </c>
      <c r="U165" s="44" t="s">
        <v>157</v>
      </c>
      <c r="V165" s="44" t="s">
        <v>91</v>
      </c>
      <c r="W165" s="71" t="s">
        <v>194</v>
      </c>
    </row>
    <row r="166" spans="2:23" x14ac:dyDescent="0.25">
      <c r="B166" s="43"/>
      <c r="C166" s="44"/>
      <c r="D166" s="44" t="s">
        <v>93</v>
      </c>
      <c r="E166" s="45"/>
      <c r="F166" s="45"/>
      <c r="G166" s="45" t="s">
        <v>58</v>
      </c>
      <c r="H166" s="45"/>
      <c r="I166" s="44"/>
      <c r="J166" s="44" t="s">
        <v>58</v>
      </c>
      <c r="K166" s="44"/>
      <c r="L166" s="44" t="s">
        <v>76</v>
      </c>
      <c r="M166" s="44"/>
      <c r="N166" s="48"/>
      <c r="O166" s="65">
        <v>0.9</v>
      </c>
      <c r="P166" s="48" t="s">
        <v>78</v>
      </c>
      <c r="Q166" s="44"/>
      <c r="R166" s="69"/>
      <c r="S166" s="149"/>
      <c r="T166" s="44" t="s">
        <v>58</v>
      </c>
      <c r="U166" s="44" t="s">
        <v>157</v>
      </c>
      <c r="V166" s="44" t="s">
        <v>91</v>
      </c>
      <c r="W166" s="49"/>
    </row>
    <row r="167" spans="2:23" x14ac:dyDescent="0.25">
      <c r="B167" s="43"/>
      <c r="C167" s="44"/>
      <c r="D167" s="44" t="s">
        <v>95</v>
      </c>
      <c r="E167" s="45"/>
      <c r="F167" s="45"/>
      <c r="G167" s="45" t="s">
        <v>147</v>
      </c>
      <c r="H167" s="45"/>
      <c r="I167" s="44"/>
      <c r="J167" s="44" t="s">
        <v>58</v>
      </c>
      <c r="K167" s="44"/>
      <c r="L167" s="44" t="s">
        <v>76</v>
      </c>
      <c r="M167" s="44"/>
      <c r="N167" s="48"/>
      <c r="O167" s="65" t="s">
        <v>195</v>
      </c>
      <c r="P167" s="48" t="s">
        <v>78</v>
      </c>
      <c r="Q167" s="44"/>
      <c r="R167" s="69"/>
      <c r="S167" s="155"/>
      <c r="T167" s="44" t="s">
        <v>58</v>
      </c>
      <c r="U167" s="44" t="s">
        <v>157</v>
      </c>
      <c r="V167" s="44" t="s">
        <v>91</v>
      </c>
      <c r="W167" s="71" t="s">
        <v>196</v>
      </c>
    </row>
    <row r="168" spans="2:23" x14ac:dyDescent="0.25">
      <c r="B168" s="43"/>
      <c r="C168" s="44"/>
      <c r="D168" s="44" t="s">
        <v>97</v>
      </c>
      <c r="E168" s="45"/>
      <c r="F168" s="45"/>
      <c r="G168" s="45" t="s">
        <v>58</v>
      </c>
      <c r="H168" s="45"/>
      <c r="I168" s="44"/>
      <c r="J168" s="44" t="s">
        <v>58</v>
      </c>
      <c r="K168" s="44"/>
      <c r="L168" s="44" t="s">
        <v>76</v>
      </c>
      <c r="M168" s="44"/>
      <c r="N168" s="48"/>
      <c r="O168" s="65">
        <v>3.6</v>
      </c>
      <c r="P168" s="48" t="s">
        <v>78</v>
      </c>
      <c r="Q168" s="44"/>
      <c r="R168" s="69"/>
      <c r="S168" s="148" t="s">
        <v>192</v>
      </c>
      <c r="T168" s="44" t="s">
        <v>58</v>
      </c>
      <c r="U168" s="44" t="s">
        <v>157</v>
      </c>
      <c r="V168" s="44" t="s">
        <v>91</v>
      </c>
      <c r="W168" s="49"/>
    </row>
    <row r="169" spans="2:23" x14ac:dyDescent="0.25">
      <c r="B169" s="43"/>
      <c r="C169" s="44"/>
      <c r="D169" s="44" t="s">
        <v>99</v>
      </c>
      <c r="E169" s="45"/>
      <c r="F169" s="45"/>
      <c r="G169" s="45" t="s">
        <v>58</v>
      </c>
      <c r="H169" s="45"/>
      <c r="I169" s="44"/>
      <c r="J169" s="44" t="s">
        <v>58</v>
      </c>
      <c r="K169" s="44"/>
      <c r="L169" s="44" t="s">
        <v>76</v>
      </c>
      <c r="M169" s="44"/>
      <c r="N169" s="48"/>
      <c r="O169" s="65">
        <v>10</v>
      </c>
      <c r="P169" s="48" t="s">
        <v>78</v>
      </c>
      <c r="Q169" s="44"/>
      <c r="R169" s="69"/>
      <c r="S169" s="149"/>
      <c r="T169" s="44" t="s">
        <v>58</v>
      </c>
      <c r="U169" s="44" t="s">
        <v>157</v>
      </c>
      <c r="V169" s="44" t="s">
        <v>91</v>
      </c>
      <c r="W169" s="49"/>
    </row>
    <row r="170" spans="2:23" ht="13" thickBot="1" x14ac:dyDescent="0.3">
      <c r="B170" s="50"/>
      <c r="C170" s="51"/>
      <c r="D170" s="51" t="s">
        <v>100</v>
      </c>
      <c r="E170" s="52"/>
      <c r="F170" s="52"/>
      <c r="G170" s="52" t="s">
        <v>58</v>
      </c>
      <c r="H170" s="52"/>
      <c r="I170" s="51"/>
      <c r="J170" s="51" t="s">
        <v>58</v>
      </c>
      <c r="K170" s="51"/>
      <c r="L170" s="51" t="s">
        <v>76</v>
      </c>
      <c r="M170" s="51"/>
      <c r="N170" s="54"/>
      <c r="O170" s="72">
        <v>10</v>
      </c>
      <c r="P170" s="54" t="s">
        <v>78</v>
      </c>
      <c r="Q170" s="51"/>
      <c r="R170" s="73"/>
      <c r="S170" s="150"/>
      <c r="T170" s="51" t="s">
        <v>58</v>
      </c>
      <c r="U170" s="51" t="s">
        <v>157</v>
      </c>
      <c r="V170" s="51" t="s">
        <v>91</v>
      </c>
      <c r="W170" s="55"/>
    </row>
    <row r="171" spans="2:23" x14ac:dyDescent="0.25">
      <c r="B171" s="31" t="s">
        <v>43</v>
      </c>
      <c r="C171" s="74" t="s">
        <v>212</v>
      </c>
      <c r="D171" s="32" t="s">
        <v>44</v>
      </c>
      <c r="E171" s="33">
        <v>43440</v>
      </c>
      <c r="F171" s="33">
        <v>44900</v>
      </c>
      <c r="G171" s="33">
        <v>43739</v>
      </c>
      <c r="H171" s="33">
        <v>49309</v>
      </c>
      <c r="I171" s="32" t="s">
        <v>46</v>
      </c>
      <c r="J171" s="56">
        <v>75000</v>
      </c>
      <c r="K171" s="32" t="s">
        <v>48</v>
      </c>
      <c r="L171" s="32" t="s">
        <v>49</v>
      </c>
      <c r="M171" s="34">
        <f>268/365</f>
        <v>0.73424657534246573</v>
      </c>
      <c r="N171" s="35" t="s">
        <v>50</v>
      </c>
      <c r="O171" s="35"/>
      <c r="P171" s="35"/>
      <c r="Q171" s="32" t="s">
        <v>198</v>
      </c>
      <c r="R171" s="151" t="s">
        <v>263</v>
      </c>
      <c r="S171" s="32"/>
      <c r="T171" s="32" t="s">
        <v>53</v>
      </c>
      <c r="U171" s="32" t="s">
        <v>54</v>
      </c>
      <c r="V171" s="32" t="s">
        <v>55</v>
      </c>
      <c r="W171" s="36"/>
    </row>
    <row r="172" spans="2:23" x14ac:dyDescent="0.25">
      <c r="B172" s="20"/>
      <c r="C172" s="15"/>
      <c r="D172" s="38" t="s">
        <v>60</v>
      </c>
      <c r="E172" s="37"/>
      <c r="F172" s="37"/>
      <c r="G172" s="37" t="s">
        <v>58</v>
      </c>
      <c r="H172" s="37"/>
      <c r="I172" s="15"/>
      <c r="J172" s="93">
        <v>75000</v>
      </c>
      <c r="K172" s="38" t="s">
        <v>48</v>
      </c>
      <c r="L172" s="38" t="s">
        <v>49</v>
      </c>
      <c r="M172" s="93">
        <v>0</v>
      </c>
      <c r="N172" s="79" t="s">
        <v>50</v>
      </c>
      <c r="O172" s="79"/>
      <c r="P172" s="79"/>
      <c r="Q172" s="38"/>
      <c r="R172" s="152"/>
      <c r="S172" s="38"/>
      <c r="T172" s="15" t="s">
        <v>58</v>
      </c>
      <c r="U172" s="15" t="s">
        <v>54</v>
      </c>
      <c r="V172" s="38" t="s">
        <v>55</v>
      </c>
      <c r="W172" s="42"/>
    </row>
    <row r="173" spans="2:23" x14ac:dyDescent="0.25">
      <c r="B173" s="20"/>
      <c r="C173" s="15"/>
      <c r="D173" s="15" t="s">
        <v>61</v>
      </c>
      <c r="E173" s="37"/>
      <c r="F173" s="37"/>
      <c r="G173" s="37" t="s">
        <v>58</v>
      </c>
      <c r="H173" s="37"/>
      <c r="I173" s="15"/>
      <c r="J173" s="16">
        <v>18750</v>
      </c>
      <c r="K173" s="15" t="s">
        <v>48</v>
      </c>
      <c r="L173" s="15" t="s">
        <v>49</v>
      </c>
      <c r="M173" s="16">
        <v>0</v>
      </c>
      <c r="N173" s="39" t="s">
        <v>50</v>
      </c>
      <c r="O173" s="39"/>
      <c r="P173" s="39"/>
      <c r="Q173" s="15"/>
      <c r="R173" s="152"/>
      <c r="S173" s="15"/>
      <c r="T173" s="15" t="s">
        <v>58</v>
      </c>
      <c r="U173" s="15" t="s">
        <v>54</v>
      </c>
      <c r="V173" s="15" t="s">
        <v>55</v>
      </c>
      <c r="W173" s="40"/>
    </row>
    <row r="174" spans="2:23" x14ac:dyDescent="0.25">
      <c r="B174" s="20"/>
      <c r="C174" s="15"/>
      <c r="D174" s="15" t="s">
        <v>63</v>
      </c>
      <c r="E174" s="37"/>
      <c r="F174" s="37"/>
      <c r="G174" s="37" t="s">
        <v>58</v>
      </c>
      <c r="H174" s="37"/>
      <c r="I174" s="15"/>
      <c r="J174" s="16">
        <v>18750</v>
      </c>
      <c r="K174" s="15" t="s">
        <v>48</v>
      </c>
      <c r="L174" s="15" t="s">
        <v>49</v>
      </c>
      <c r="M174" s="16">
        <v>0</v>
      </c>
      <c r="N174" s="39" t="s">
        <v>50</v>
      </c>
      <c r="O174" s="39"/>
      <c r="P174" s="39"/>
      <c r="Q174" s="15"/>
      <c r="R174" s="152"/>
      <c r="S174" s="15"/>
      <c r="T174" s="15" t="s">
        <v>58</v>
      </c>
      <c r="U174" s="15" t="s">
        <v>54</v>
      </c>
      <c r="V174" s="15" t="s">
        <v>55</v>
      </c>
      <c r="W174" s="40"/>
    </row>
    <row r="175" spans="2:23" x14ac:dyDescent="0.25">
      <c r="B175" s="20"/>
      <c r="C175" s="15"/>
      <c r="D175" s="15" t="s">
        <v>199</v>
      </c>
      <c r="E175" s="37"/>
      <c r="F175" s="37"/>
      <c r="G175" s="37" t="s">
        <v>58</v>
      </c>
      <c r="H175" s="37"/>
      <c r="I175" s="15"/>
      <c r="J175" s="16">
        <v>75000</v>
      </c>
      <c r="K175" s="15" t="s">
        <v>48</v>
      </c>
      <c r="L175" s="15" t="s">
        <v>49</v>
      </c>
      <c r="M175" s="16">
        <v>0</v>
      </c>
      <c r="N175" s="39" t="s">
        <v>50</v>
      </c>
      <c r="O175" s="39"/>
      <c r="P175" s="39"/>
      <c r="Q175" s="15"/>
      <c r="R175" s="152"/>
      <c r="S175" s="63"/>
      <c r="T175" s="15" t="s">
        <v>58</v>
      </c>
      <c r="U175" s="15" t="s">
        <v>54</v>
      </c>
      <c r="V175" s="15" t="s">
        <v>55</v>
      </c>
      <c r="W175" s="40"/>
    </row>
    <row r="176" spans="2:23" ht="15" customHeight="1" x14ac:dyDescent="0.25">
      <c r="B176" s="20"/>
      <c r="C176" s="15"/>
      <c r="D176" s="15" t="s">
        <v>200</v>
      </c>
      <c r="E176" s="37"/>
      <c r="F176" s="37"/>
      <c r="G176" s="37" t="s">
        <v>58</v>
      </c>
      <c r="H176" s="37"/>
      <c r="I176" s="15"/>
      <c r="J176" s="16">
        <v>18750</v>
      </c>
      <c r="K176" s="15" t="s">
        <v>48</v>
      </c>
      <c r="L176" s="15" t="s">
        <v>49</v>
      </c>
      <c r="M176" s="16">
        <v>0</v>
      </c>
      <c r="N176" s="39" t="s">
        <v>50</v>
      </c>
      <c r="O176" s="39"/>
      <c r="P176" s="39"/>
      <c r="Q176" s="15"/>
      <c r="R176" s="152"/>
      <c r="S176" s="63"/>
      <c r="T176" s="15" t="s">
        <v>58</v>
      </c>
      <c r="U176" s="15" t="s">
        <v>54</v>
      </c>
      <c r="V176" s="15" t="s">
        <v>55</v>
      </c>
      <c r="W176" s="40"/>
    </row>
    <row r="177" spans="1:133" x14ac:dyDescent="0.25">
      <c r="B177" s="20"/>
      <c r="C177" s="15"/>
      <c r="D177" s="15" t="s">
        <v>71</v>
      </c>
      <c r="E177" s="37"/>
      <c r="F177" s="37"/>
      <c r="G177" s="37" t="s">
        <v>201</v>
      </c>
      <c r="H177" s="37"/>
      <c r="I177" s="15"/>
      <c r="J177" s="16">
        <v>3000000</v>
      </c>
      <c r="K177" s="15" t="s">
        <v>73</v>
      </c>
      <c r="L177" s="15" t="s">
        <v>49</v>
      </c>
      <c r="M177" s="16">
        <v>0</v>
      </c>
      <c r="N177" s="39" t="s">
        <v>50</v>
      </c>
      <c r="O177" s="39"/>
      <c r="P177" s="39"/>
      <c r="Q177" s="15"/>
      <c r="R177" s="152"/>
      <c r="S177" s="63"/>
      <c r="T177" s="15" t="s">
        <v>58</v>
      </c>
      <c r="U177" s="15" t="s">
        <v>54</v>
      </c>
      <c r="V177" s="15" t="s">
        <v>55</v>
      </c>
      <c r="W177" s="40" t="s">
        <v>202</v>
      </c>
    </row>
    <row r="178" spans="1:133" ht="12.75" customHeight="1" x14ac:dyDescent="0.25">
      <c r="B178" s="20"/>
      <c r="C178" s="15"/>
      <c r="D178" s="15" t="s">
        <v>57</v>
      </c>
      <c r="E178" s="37"/>
      <c r="F178" s="37"/>
      <c r="G178" s="85">
        <v>43739</v>
      </c>
      <c r="H178" s="37"/>
      <c r="I178" s="15"/>
      <c r="J178" s="16">
        <v>37500</v>
      </c>
      <c r="K178" s="15" t="s">
        <v>48</v>
      </c>
      <c r="L178" s="15" t="s">
        <v>49</v>
      </c>
      <c r="M178" s="17">
        <f>24/365</f>
        <v>6.575342465753424E-2</v>
      </c>
      <c r="N178" s="39" t="s">
        <v>50</v>
      </c>
      <c r="O178" s="39"/>
      <c r="P178" s="39"/>
      <c r="Q178" s="15" t="s">
        <v>203</v>
      </c>
      <c r="R178" s="153"/>
      <c r="S178" s="63"/>
      <c r="T178" s="15" t="s">
        <v>58</v>
      </c>
      <c r="U178" s="15" t="s">
        <v>54</v>
      </c>
      <c r="V178" s="15" t="s">
        <v>55</v>
      </c>
      <c r="W178" s="40"/>
    </row>
    <row r="179" spans="1:133" x14ac:dyDescent="0.25">
      <c r="B179" s="43"/>
      <c r="C179" s="44"/>
      <c r="D179" s="44" t="s">
        <v>74</v>
      </c>
      <c r="E179" s="45"/>
      <c r="F179" s="45"/>
      <c r="G179" s="45" t="s">
        <v>58</v>
      </c>
      <c r="H179" s="45"/>
      <c r="I179" s="44"/>
      <c r="J179" s="47" t="s">
        <v>75</v>
      </c>
      <c r="K179" s="44"/>
      <c r="L179" s="44" t="s">
        <v>76</v>
      </c>
      <c r="M179" s="44"/>
      <c r="N179" s="48"/>
      <c r="O179" s="65">
        <v>8.8499999999999995E-2</v>
      </c>
      <c r="P179" s="48" t="s">
        <v>78</v>
      </c>
      <c r="Q179" s="44"/>
      <c r="R179" s="69"/>
      <c r="S179" s="148" t="s">
        <v>142</v>
      </c>
      <c r="T179" s="44" t="s">
        <v>58</v>
      </c>
      <c r="U179" s="44" t="s">
        <v>54</v>
      </c>
      <c r="V179" s="44" t="s">
        <v>79</v>
      </c>
      <c r="W179" s="49" t="s">
        <v>80</v>
      </c>
    </row>
    <row r="180" spans="1:133" x14ac:dyDescent="0.25">
      <c r="B180" s="43"/>
      <c r="C180" s="44"/>
      <c r="D180" s="44" t="s">
        <v>81</v>
      </c>
      <c r="E180" s="45"/>
      <c r="F180" s="45"/>
      <c r="G180" s="45" t="s">
        <v>58</v>
      </c>
      <c r="H180" s="45"/>
      <c r="I180" s="44"/>
      <c r="J180" s="47" t="s">
        <v>58</v>
      </c>
      <c r="K180" s="44"/>
      <c r="L180" s="44" t="s">
        <v>76</v>
      </c>
      <c r="M180" s="44"/>
      <c r="N180" s="48"/>
      <c r="O180" s="65">
        <v>8.8499999999999995E-2</v>
      </c>
      <c r="P180" s="48" t="s">
        <v>78</v>
      </c>
      <c r="Q180" s="44"/>
      <c r="R180" s="69"/>
      <c r="S180" s="149"/>
      <c r="T180" s="44" t="s">
        <v>58</v>
      </c>
      <c r="U180" s="44" t="s">
        <v>54</v>
      </c>
      <c r="V180" s="44" t="s">
        <v>79</v>
      </c>
      <c r="W180" s="49" t="s">
        <v>58</v>
      </c>
    </row>
    <row r="181" spans="1:133" x14ac:dyDescent="0.25">
      <c r="B181" s="43"/>
      <c r="C181" s="44"/>
      <c r="D181" s="44" t="s">
        <v>204</v>
      </c>
      <c r="E181" s="45"/>
      <c r="F181" s="45"/>
      <c r="G181" s="45" t="s">
        <v>58</v>
      </c>
      <c r="H181" s="45"/>
      <c r="I181" s="44"/>
      <c r="J181" s="47" t="s">
        <v>58</v>
      </c>
      <c r="K181" s="44"/>
      <c r="L181" s="44" t="s">
        <v>76</v>
      </c>
      <c r="M181" s="44"/>
      <c r="N181" s="48"/>
      <c r="O181" s="65">
        <v>8.8499999999999995E-2</v>
      </c>
      <c r="P181" s="48" t="s">
        <v>78</v>
      </c>
      <c r="Q181" s="44"/>
      <c r="R181" s="69"/>
      <c r="S181" s="149"/>
      <c r="T181" s="44" t="s">
        <v>58</v>
      </c>
      <c r="U181" s="44" t="s">
        <v>54</v>
      </c>
      <c r="V181" s="44" t="s">
        <v>79</v>
      </c>
      <c r="W181" s="49" t="s">
        <v>58</v>
      </c>
    </row>
    <row r="182" spans="1:133" x14ac:dyDescent="0.25">
      <c r="B182" s="43"/>
      <c r="C182" s="44"/>
      <c r="D182" s="44" t="s">
        <v>82</v>
      </c>
      <c r="E182" s="45"/>
      <c r="F182" s="45"/>
      <c r="G182" s="45" t="s">
        <v>58</v>
      </c>
      <c r="H182" s="45"/>
      <c r="I182" s="44"/>
      <c r="J182" s="47" t="s">
        <v>58</v>
      </c>
      <c r="K182" s="44"/>
      <c r="L182" s="44" t="s">
        <v>76</v>
      </c>
      <c r="M182" s="44"/>
      <c r="N182" s="48"/>
      <c r="O182" s="65">
        <v>4.4200000000000003E-2</v>
      </c>
      <c r="P182" s="48" t="s">
        <v>78</v>
      </c>
      <c r="Q182" s="44"/>
      <c r="R182" s="69"/>
      <c r="S182" s="149"/>
      <c r="T182" s="44" t="s">
        <v>58</v>
      </c>
      <c r="U182" s="44" t="s">
        <v>54</v>
      </c>
      <c r="V182" s="44" t="s">
        <v>79</v>
      </c>
      <c r="W182" s="49" t="s">
        <v>58</v>
      </c>
    </row>
    <row r="183" spans="1:133" s="18" customFormat="1" ht="12.75" customHeight="1" x14ac:dyDescent="0.25">
      <c r="A183" s="2"/>
      <c r="B183" s="43"/>
      <c r="C183" s="44"/>
      <c r="D183" s="44" t="s">
        <v>84</v>
      </c>
      <c r="E183" s="45"/>
      <c r="F183" s="45"/>
      <c r="G183" s="45" t="s">
        <v>58</v>
      </c>
      <c r="H183" s="45"/>
      <c r="I183" s="44"/>
      <c r="J183" s="47" t="s">
        <v>58</v>
      </c>
      <c r="K183" s="44"/>
      <c r="L183" s="44" t="s">
        <v>76</v>
      </c>
      <c r="M183" s="44"/>
      <c r="N183" s="48"/>
      <c r="O183" s="65">
        <v>8.8499999999999995E-2</v>
      </c>
      <c r="P183" s="48" t="s">
        <v>78</v>
      </c>
      <c r="Q183" s="44"/>
      <c r="R183" s="69"/>
      <c r="S183" s="149"/>
      <c r="T183" s="44" t="s">
        <v>58</v>
      </c>
      <c r="U183" s="44" t="s">
        <v>54</v>
      </c>
      <c r="V183" s="44" t="s">
        <v>79</v>
      </c>
      <c r="W183" s="49" t="s">
        <v>58</v>
      </c>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row>
    <row r="184" spans="1:133" s="18" customFormat="1" x14ac:dyDescent="0.25">
      <c r="A184" s="2"/>
      <c r="B184" s="43"/>
      <c r="C184" s="44"/>
      <c r="D184" s="44" t="s">
        <v>205</v>
      </c>
      <c r="E184" s="45"/>
      <c r="F184" s="45"/>
      <c r="G184" s="45" t="s">
        <v>58</v>
      </c>
      <c r="H184" s="45"/>
      <c r="I184" s="44"/>
      <c r="J184" s="47" t="s">
        <v>58</v>
      </c>
      <c r="K184" s="44"/>
      <c r="L184" s="44" t="s">
        <v>76</v>
      </c>
      <c r="M184" s="44"/>
      <c r="N184" s="48"/>
      <c r="O184" s="65">
        <v>4.4200000000000003E-2</v>
      </c>
      <c r="P184" s="48" t="s">
        <v>78</v>
      </c>
      <c r="Q184" s="44"/>
      <c r="R184" s="69"/>
      <c r="S184" s="149"/>
      <c r="T184" s="44" t="s">
        <v>58</v>
      </c>
      <c r="U184" s="44" t="s">
        <v>54</v>
      </c>
      <c r="V184" s="44" t="s">
        <v>79</v>
      </c>
      <c r="W184" s="49" t="s">
        <v>58</v>
      </c>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row>
    <row r="185" spans="1:133" s="18" customFormat="1" x14ac:dyDescent="0.25">
      <c r="A185" s="2"/>
      <c r="B185" s="43"/>
      <c r="C185" s="44"/>
      <c r="D185" s="44" t="s">
        <v>206</v>
      </c>
      <c r="E185" s="45"/>
      <c r="F185" s="45"/>
      <c r="G185" s="45" t="s">
        <v>58</v>
      </c>
      <c r="H185" s="45"/>
      <c r="I185" s="44"/>
      <c r="J185" s="47" t="s">
        <v>58</v>
      </c>
      <c r="K185" s="44"/>
      <c r="L185" s="44" t="s">
        <v>76</v>
      </c>
      <c r="M185" s="44"/>
      <c r="N185" s="48"/>
      <c r="O185" s="65">
        <v>4.4200000000000003E-2</v>
      </c>
      <c r="P185" s="48" t="s">
        <v>78</v>
      </c>
      <c r="Q185" s="44"/>
      <c r="R185" s="69"/>
      <c r="S185" s="149"/>
      <c r="T185" s="44" t="s">
        <v>58</v>
      </c>
      <c r="U185" s="44" t="s">
        <v>54</v>
      </c>
      <c r="V185" s="44" t="s">
        <v>79</v>
      </c>
      <c r="W185" s="49" t="s">
        <v>58</v>
      </c>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row>
    <row r="186" spans="1:133" s="18" customFormat="1" x14ac:dyDescent="0.25">
      <c r="A186" s="2"/>
      <c r="B186" s="43"/>
      <c r="C186" s="44"/>
      <c r="D186" s="44" t="s">
        <v>207</v>
      </c>
      <c r="E186" s="45"/>
      <c r="F186" s="45"/>
      <c r="G186" s="45" t="s">
        <v>58</v>
      </c>
      <c r="H186" s="45"/>
      <c r="I186" s="44"/>
      <c r="J186" s="47" t="s">
        <v>58</v>
      </c>
      <c r="K186" s="44"/>
      <c r="L186" s="44" t="s">
        <v>76</v>
      </c>
      <c r="M186" s="44"/>
      <c r="N186" s="48"/>
      <c r="O186" s="65">
        <v>4.4200000000000003E-2</v>
      </c>
      <c r="P186" s="48" t="s">
        <v>78</v>
      </c>
      <c r="Q186" s="44"/>
      <c r="R186" s="69"/>
      <c r="S186" s="149"/>
      <c r="T186" s="44" t="s">
        <v>58</v>
      </c>
      <c r="U186" s="44" t="s">
        <v>54</v>
      </c>
      <c r="V186" s="44" t="s">
        <v>79</v>
      </c>
      <c r="W186" s="49" t="s">
        <v>58</v>
      </c>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row>
    <row r="187" spans="1:133" s="18" customFormat="1" x14ac:dyDescent="0.25">
      <c r="A187" s="2"/>
      <c r="B187" s="43"/>
      <c r="C187" s="44"/>
      <c r="D187" s="44" t="s">
        <v>208</v>
      </c>
      <c r="E187" s="45"/>
      <c r="F187" s="45"/>
      <c r="G187" s="45" t="s">
        <v>58</v>
      </c>
      <c r="H187" s="45"/>
      <c r="I187" s="44"/>
      <c r="J187" s="47" t="s">
        <v>58</v>
      </c>
      <c r="K187" s="44"/>
      <c r="L187" s="44" t="s">
        <v>76</v>
      </c>
      <c r="M187" s="44"/>
      <c r="N187" s="48"/>
      <c r="O187" s="65">
        <v>4.4200000000000003E-2</v>
      </c>
      <c r="P187" s="48" t="s">
        <v>78</v>
      </c>
      <c r="Q187" s="44"/>
      <c r="R187" s="69"/>
      <c r="S187" s="149"/>
      <c r="T187" s="44" t="s">
        <v>58</v>
      </c>
      <c r="U187" s="44" t="s">
        <v>54</v>
      </c>
      <c r="V187" s="44" t="s">
        <v>79</v>
      </c>
      <c r="W187" s="49" t="s">
        <v>58</v>
      </c>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row>
    <row r="188" spans="1:133" s="18" customFormat="1" x14ac:dyDescent="0.25">
      <c r="A188" s="2"/>
      <c r="B188" s="43"/>
      <c r="C188" s="44"/>
      <c r="D188" s="44" t="s">
        <v>209</v>
      </c>
      <c r="E188" s="45"/>
      <c r="F188" s="45"/>
      <c r="G188" s="45" t="s">
        <v>58</v>
      </c>
      <c r="H188" s="45"/>
      <c r="I188" s="44"/>
      <c r="J188" s="47" t="s">
        <v>58</v>
      </c>
      <c r="K188" s="44"/>
      <c r="L188" s="44" t="s">
        <v>76</v>
      </c>
      <c r="M188" s="44"/>
      <c r="N188" s="48"/>
      <c r="O188" s="65">
        <v>4.4200000000000003E-2</v>
      </c>
      <c r="P188" s="48" t="s">
        <v>78</v>
      </c>
      <c r="Q188" s="44"/>
      <c r="R188" s="69"/>
      <c r="S188" s="149"/>
      <c r="T188" s="44" t="s">
        <v>58</v>
      </c>
      <c r="U188" s="44" t="s">
        <v>54</v>
      </c>
      <c r="V188" s="44" t="s">
        <v>79</v>
      </c>
      <c r="W188" s="49" t="s">
        <v>58</v>
      </c>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row>
    <row r="189" spans="1:133" s="18" customFormat="1" x14ac:dyDescent="0.25">
      <c r="A189" s="2"/>
      <c r="B189" s="43"/>
      <c r="C189" s="44"/>
      <c r="D189" s="44" t="s">
        <v>88</v>
      </c>
      <c r="E189" s="45"/>
      <c r="F189" s="45"/>
      <c r="G189" s="45" t="s">
        <v>201</v>
      </c>
      <c r="H189" s="45"/>
      <c r="I189" s="44"/>
      <c r="J189" s="47" t="s">
        <v>58</v>
      </c>
      <c r="K189" s="44"/>
      <c r="L189" s="44" t="s">
        <v>76</v>
      </c>
      <c r="M189" s="44"/>
      <c r="N189" s="48"/>
      <c r="O189" s="65">
        <v>0.92</v>
      </c>
      <c r="P189" s="48" t="s">
        <v>78</v>
      </c>
      <c r="Q189" s="44"/>
      <c r="R189" s="69"/>
      <c r="S189" s="149"/>
      <c r="T189" s="44" t="s">
        <v>58</v>
      </c>
      <c r="U189" s="44" t="s">
        <v>54</v>
      </c>
      <c r="V189" s="44" t="s">
        <v>91</v>
      </c>
      <c r="W189" s="49" t="s">
        <v>202</v>
      </c>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row>
    <row r="190" spans="1:133" s="18" customFormat="1" x14ac:dyDescent="0.25">
      <c r="A190" s="2"/>
      <c r="B190" s="43"/>
      <c r="C190" s="44"/>
      <c r="D190" s="44" t="s">
        <v>93</v>
      </c>
      <c r="E190" s="45"/>
      <c r="F190" s="45"/>
      <c r="G190" s="46">
        <v>43739</v>
      </c>
      <c r="H190" s="45"/>
      <c r="I190" s="44"/>
      <c r="J190" s="44" t="s">
        <v>58</v>
      </c>
      <c r="K190" s="44"/>
      <c r="L190" s="44" t="s">
        <v>76</v>
      </c>
      <c r="M190" s="44"/>
      <c r="N190" s="48"/>
      <c r="O190" s="65">
        <v>0.92</v>
      </c>
      <c r="P190" s="48" t="s">
        <v>78</v>
      </c>
      <c r="Q190" s="44"/>
      <c r="R190" s="69"/>
      <c r="S190" s="149"/>
      <c r="T190" s="44" t="s">
        <v>58</v>
      </c>
      <c r="U190" s="44" t="s">
        <v>54</v>
      </c>
      <c r="V190" s="44" t="s">
        <v>91</v>
      </c>
      <c r="W190" s="49"/>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row>
    <row r="191" spans="1:133" s="18" customFormat="1" x14ac:dyDescent="0.25">
      <c r="A191" s="2"/>
      <c r="B191" s="43"/>
      <c r="C191" s="44"/>
      <c r="D191" s="44" t="s">
        <v>95</v>
      </c>
      <c r="E191" s="45"/>
      <c r="F191" s="45"/>
      <c r="G191" s="45" t="s">
        <v>58</v>
      </c>
      <c r="H191" s="45"/>
      <c r="I191" s="44"/>
      <c r="J191" s="44" t="s">
        <v>58</v>
      </c>
      <c r="K191" s="44"/>
      <c r="L191" s="44" t="s">
        <v>76</v>
      </c>
      <c r="M191" s="44"/>
      <c r="N191" s="48"/>
      <c r="O191" s="65">
        <v>1.83</v>
      </c>
      <c r="P191" s="48" t="s">
        <v>78</v>
      </c>
      <c r="Q191" s="44"/>
      <c r="R191" s="69"/>
      <c r="S191" s="149"/>
      <c r="T191" s="44" t="s">
        <v>58</v>
      </c>
      <c r="U191" s="44" t="s">
        <v>54</v>
      </c>
      <c r="V191" s="44" t="s">
        <v>91</v>
      </c>
      <c r="W191" s="49"/>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row>
    <row r="192" spans="1:133" s="18" customFormat="1" x14ac:dyDescent="0.25">
      <c r="A192" s="2"/>
      <c r="B192" s="43"/>
      <c r="C192" s="44"/>
      <c r="D192" s="44" t="s">
        <v>210</v>
      </c>
      <c r="E192" s="45"/>
      <c r="F192" s="45"/>
      <c r="G192" s="45" t="s">
        <v>58</v>
      </c>
      <c r="H192" s="45"/>
      <c r="I192" s="44"/>
      <c r="J192" s="44" t="s">
        <v>58</v>
      </c>
      <c r="K192" s="44"/>
      <c r="L192" s="44" t="s">
        <v>76</v>
      </c>
      <c r="M192" s="44"/>
      <c r="N192" s="48"/>
      <c r="O192" s="65">
        <v>0.92</v>
      </c>
      <c r="P192" s="48" t="s">
        <v>78</v>
      </c>
      <c r="Q192" s="44"/>
      <c r="R192" s="69"/>
      <c r="S192" s="149"/>
      <c r="T192" s="44" t="s">
        <v>58</v>
      </c>
      <c r="U192" s="44" t="s">
        <v>54</v>
      </c>
      <c r="V192" s="44" t="s">
        <v>91</v>
      </c>
      <c r="W192" s="49"/>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row>
    <row r="193" spans="1:133" s="18" customFormat="1" x14ac:dyDescent="0.25">
      <c r="A193" s="2"/>
      <c r="B193" s="43"/>
      <c r="C193" s="44"/>
      <c r="D193" s="44" t="s">
        <v>97</v>
      </c>
      <c r="E193" s="45"/>
      <c r="F193" s="45"/>
      <c r="G193" s="45" t="s">
        <v>58</v>
      </c>
      <c r="H193" s="45"/>
      <c r="I193" s="44"/>
      <c r="J193" s="44" t="s">
        <v>58</v>
      </c>
      <c r="K193" s="44"/>
      <c r="L193" s="44" t="s">
        <v>76</v>
      </c>
      <c r="M193" s="44"/>
      <c r="N193" s="48"/>
      <c r="O193" s="65">
        <v>3.67</v>
      </c>
      <c r="P193" s="48" t="s">
        <v>78</v>
      </c>
      <c r="Q193" s="44"/>
      <c r="R193" s="69"/>
      <c r="S193" s="149"/>
      <c r="T193" s="44" t="s">
        <v>58</v>
      </c>
      <c r="U193" s="44" t="s">
        <v>54</v>
      </c>
      <c r="V193" s="44" t="s">
        <v>91</v>
      </c>
      <c r="W193" s="49"/>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row>
    <row r="194" spans="1:133" s="18" customFormat="1" x14ac:dyDescent="0.25">
      <c r="A194" s="2"/>
      <c r="B194" s="43"/>
      <c r="C194" s="44"/>
      <c r="D194" s="44" t="s">
        <v>99</v>
      </c>
      <c r="E194" s="45"/>
      <c r="F194" s="45"/>
      <c r="G194" s="45" t="s">
        <v>58</v>
      </c>
      <c r="H194" s="45"/>
      <c r="I194" s="44"/>
      <c r="J194" s="44" t="s">
        <v>58</v>
      </c>
      <c r="K194" s="44"/>
      <c r="L194" s="44" t="s">
        <v>76</v>
      </c>
      <c r="M194" s="44"/>
      <c r="N194" s="48"/>
      <c r="O194" s="65">
        <v>10.18</v>
      </c>
      <c r="P194" s="48" t="s">
        <v>78</v>
      </c>
      <c r="Q194" s="44"/>
      <c r="R194" s="69"/>
      <c r="S194" s="149"/>
      <c r="T194" s="44" t="s">
        <v>58</v>
      </c>
      <c r="U194" s="44" t="s">
        <v>54</v>
      </c>
      <c r="V194" s="44" t="s">
        <v>91</v>
      </c>
      <c r="W194" s="49"/>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row>
    <row r="195" spans="1:133" ht="15" customHeight="1" x14ac:dyDescent="0.25">
      <c r="B195" s="43"/>
      <c r="C195" s="44"/>
      <c r="D195" s="44" t="s">
        <v>100</v>
      </c>
      <c r="E195" s="45"/>
      <c r="F195" s="45"/>
      <c r="G195" s="45" t="s">
        <v>58</v>
      </c>
      <c r="H195" s="45"/>
      <c r="I195" s="44"/>
      <c r="J195" s="44" t="s">
        <v>58</v>
      </c>
      <c r="K195" s="44"/>
      <c r="L195" s="44" t="s">
        <v>76</v>
      </c>
      <c r="M195" s="44"/>
      <c r="N195" s="48"/>
      <c r="O195" s="65">
        <v>10.18</v>
      </c>
      <c r="P195" s="48" t="s">
        <v>78</v>
      </c>
      <c r="Q195" s="44"/>
      <c r="R195" s="69"/>
      <c r="S195" s="149"/>
      <c r="T195" s="44" t="s">
        <v>58</v>
      </c>
      <c r="U195" s="44" t="s">
        <v>54</v>
      </c>
      <c r="V195" s="44" t="s">
        <v>91</v>
      </c>
      <c r="W195" s="49"/>
    </row>
    <row r="196" spans="1:133" ht="13" thickBot="1" x14ac:dyDescent="0.3">
      <c r="B196" s="50"/>
      <c r="C196" s="51"/>
      <c r="D196" s="51" t="s">
        <v>211</v>
      </c>
      <c r="E196" s="52"/>
      <c r="F196" s="52"/>
      <c r="G196" s="52" t="s">
        <v>58</v>
      </c>
      <c r="H196" s="52"/>
      <c r="I196" s="51"/>
      <c r="J196" s="51" t="s">
        <v>58</v>
      </c>
      <c r="K196" s="51"/>
      <c r="L196" s="51" t="s">
        <v>76</v>
      </c>
      <c r="M196" s="51"/>
      <c r="N196" s="54"/>
      <c r="O196" s="72">
        <v>10.18</v>
      </c>
      <c r="P196" s="54" t="s">
        <v>78</v>
      </c>
      <c r="Q196" s="51"/>
      <c r="R196" s="73"/>
      <c r="S196" s="150"/>
      <c r="T196" s="51" t="s">
        <v>58</v>
      </c>
      <c r="U196" s="51" t="s">
        <v>54</v>
      </c>
      <c r="V196" s="51" t="s">
        <v>91</v>
      </c>
      <c r="W196" s="55"/>
    </row>
    <row r="197" spans="1:133" ht="12.75" customHeight="1" x14ac:dyDescent="0.25">
      <c r="B197" s="31" t="s">
        <v>43</v>
      </c>
      <c r="C197" s="74" t="s">
        <v>215</v>
      </c>
      <c r="D197" s="32" t="s">
        <v>44</v>
      </c>
      <c r="E197" s="33">
        <v>45223</v>
      </c>
      <c r="F197" s="33">
        <v>45624</v>
      </c>
      <c r="G197" s="33">
        <v>45224</v>
      </c>
      <c r="H197" s="33">
        <v>46022</v>
      </c>
      <c r="I197" s="32" t="s">
        <v>46</v>
      </c>
      <c r="J197" s="56">
        <v>4000</v>
      </c>
      <c r="K197" s="32" t="s">
        <v>48</v>
      </c>
      <c r="L197" s="32" t="s">
        <v>49</v>
      </c>
      <c r="M197" s="34">
        <f>450/365</f>
        <v>1.2328767123287672</v>
      </c>
      <c r="N197" s="35" t="s">
        <v>50</v>
      </c>
      <c r="O197" s="57"/>
      <c r="P197" s="35"/>
      <c r="Q197" s="32" t="s">
        <v>213</v>
      </c>
      <c r="R197" s="151" t="s">
        <v>268</v>
      </c>
      <c r="S197" s="32"/>
      <c r="T197" s="32" t="s">
        <v>53</v>
      </c>
      <c r="U197" s="32" t="s">
        <v>157</v>
      </c>
      <c r="V197" s="32" t="s">
        <v>55</v>
      </c>
      <c r="W197" s="36"/>
    </row>
    <row r="198" spans="1:133" x14ac:dyDescent="0.25">
      <c r="B198" s="20"/>
      <c r="C198" s="15"/>
      <c r="D198" s="15" t="s">
        <v>63</v>
      </c>
      <c r="E198" s="37"/>
      <c r="F198" s="37"/>
      <c r="G198" s="37" t="s">
        <v>58</v>
      </c>
      <c r="H198" s="37" t="s">
        <v>228</v>
      </c>
      <c r="I198" s="15"/>
      <c r="J198" s="16">
        <v>1000</v>
      </c>
      <c r="K198" s="15" t="s">
        <v>48</v>
      </c>
      <c r="L198" s="15" t="s">
        <v>49</v>
      </c>
      <c r="M198" s="16">
        <v>0</v>
      </c>
      <c r="N198" s="39" t="s">
        <v>50</v>
      </c>
      <c r="O198" s="19"/>
      <c r="P198" s="39"/>
      <c r="Q198" s="15"/>
      <c r="R198" s="153"/>
      <c r="S198" s="15"/>
      <c r="T198" s="15" t="s">
        <v>58</v>
      </c>
      <c r="U198" s="15" t="s">
        <v>157</v>
      </c>
      <c r="V198" s="15" t="s">
        <v>55</v>
      </c>
      <c r="W198" s="40"/>
    </row>
    <row r="199" spans="1:133" x14ac:dyDescent="0.25">
      <c r="B199" s="20"/>
      <c r="C199" s="15"/>
      <c r="D199" s="15" t="s">
        <v>60</v>
      </c>
      <c r="E199" s="37"/>
      <c r="F199" s="37"/>
      <c r="G199" s="37" t="s">
        <v>58</v>
      </c>
      <c r="H199" s="37" t="s">
        <v>228</v>
      </c>
      <c r="I199" s="15"/>
      <c r="J199" s="16">
        <v>4000</v>
      </c>
      <c r="K199" s="15" t="s">
        <v>48</v>
      </c>
      <c r="L199" s="15" t="s">
        <v>49</v>
      </c>
      <c r="M199" s="16">
        <v>0</v>
      </c>
      <c r="N199" s="39" t="s">
        <v>50</v>
      </c>
      <c r="O199" s="19"/>
      <c r="P199" s="39"/>
      <c r="Q199" s="15"/>
      <c r="R199" s="153"/>
      <c r="S199" s="63"/>
      <c r="T199" s="15" t="s">
        <v>58</v>
      </c>
      <c r="U199" s="15" t="s">
        <v>157</v>
      </c>
      <c r="V199" s="15" t="s">
        <v>55</v>
      </c>
      <c r="W199" s="40"/>
    </row>
    <row r="200" spans="1:133" x14ac:dyDescent="0.25">
      <c r="B200" s="20"/>
      <c r="C200" s="15"/>
      <c r="D200" s="15" t="s">
        <v>61</v>
      </c>
      <c r="E200" s="37"/>
      <c r="F200" s="37"/>
      <c r="G200" s="37" t="s">
        <v>58</v>
      </c>
      <c r="H200" s="37" t="s">
        <v>228</v>
      </c>
      <c r="I200" s="15"/>
      <c r="J200" s="16">
        <v>1000</v>
      </c>
      <c r="K200" s="15" t="s">
        <v>48</v>
      </c>
      <c r="L200" s="15" t="s">
        <v>49</v>
      </c>
      <c r="M200" s="16">
        <v>0</v>
      </c>
      <c r="N200" s="39" t="s">
        <v>50</v>
      </c>
      <c r="O200" s="19"/>
      <c r="P200" s="39"/>
      <c r="Q200" s="15"/>
      <c r="R200" s="153"/>
      <c r="S200" s="63"/>
      <c r="T200" s="15" t="s">
        <v>58</v>
      </c>
      <c r="U200" s="15" t="s">
        <v>157</v>
      </c>
      <c r="V200" s="15" t="s">
        <v>55</v>
      </c>
      <c r="W200" s="40"/>
    </row>
    <row r="201" spans="1:133" x14ac:dyDescent="0.25">
      <c r="B201" s="20"/>
      <c r="C201" s="15"/>
      <c r="D201" s="15" t="s">
        <v>71</v>
      </c>
      <c r="E201" s="37"/>
      <c r="F201" s="37"/>
      <c r="G201" s="37" t="s">
        <v>58</v>
      </c>
      <c r="H201" s="37" t="s">
        <v>228</v>
      </c>
      <c r="I201" s="15"/>
      <c r="J201" s="16">
        <v>160000</v>
      </c>
      <c r="K201" s="15" t="s">
        <v>73</v>
      </c>
      <c r="L201" s="15" t="s">
        <v>49</v>
      </c>
      <c r="M201" s="81">
        <v>0</v>
      </c>
      <c r="N201" s="39" t="s">
        <v>50</v>
      </c>
      <c r="O201" s="19"/>
      <c r="P201" s="39"/>
      <c r="Q201" s="15"/>
      <c r="R201" s="153"/>
      <c r="S201" s="63"/>
      <c r="T201" s="15" t="s">
        <v>58</v>
      </c>
      <c r="U201" s="15" t="s">
        <v>157</v>
      </c>
      <c r="V201" s="15" t="s">
        <v>55</v>
      </c>
      <c r="W201" s="40"/>
    </row>
    <row r="202" spans="1:133" s="18" customFormat="1" ht="12.75" customHeight="1" x14ac:dyDescent="0.25">
      <c r="A202" s="2"/>
      <c r="B202" s="43"/>
      <c r="C202" s="44"/>
      <c r="D202" s="44" t="s">
        <v>74</v>
      </c>
      <c r="E202" s="45"/>
      <c r="F202" s="45"/>
      <c r="G202" s="45" t="s">
        <v>58</v>
      </c>
      <c r="H202" s="45" t="s">
        <v>58</v>
      </c>
      <c r="I202" s="44"/>
      <c r="J202" s="47" t="s">
        <v>75</v>
      </c>
      <c r="K202" s="44"/>
      <c r="L202" s="44" t="s">
        <v>76</v>
      </c>
      <c r="M202" s="47"/>
      <c r="N202" s="48"/>
      <c r="O202" s="48">
        <v>0.10390000000000001</v>
      </c>
      <c r="P202" s="48" t="s">
        <v>78</v>
      </c>
      <c r="Q202" s="44"/>
      <c r="R202" s="94"/>
      <c r="S202" s="148" t="s">
        <v>214</v>
      </c>
      <c r="T202" s="44" t="s">
        <v>58</v>
      </c>
      <c r="U202" s="44" t="s">
        <v>157</v>
      </c>
      <c r="V202" s="44" t="s">
        <v>79</v>
      </c>
      <c r="W202" s="49" t="s">
        <v>80</v>
      </c>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row>
    <row r="203" spans="1:133" s="18" customFormat="1" x14ac:dyDescent="0.25">
      <c r="A203" s="2"/>
      <c r="B203" s="43"/>
      <c r="C203" s="44"/>
      <c r="D203" s="44" t="s">
        <v>81</v>
      </c>
      <c r="E203" s="45"/>
      <c r="F203" s="45"/>
      <c r="G203" s="45" t="s">
        <v>58</v>
      </c>
      <c r="H203" s="45" t="s">
        <v>58</v>
      </c>
      <c r="I203" s="44"/>
      <c r="J203" s="47" t="s">
        <v>58</v>
      </c>
      <c r="K203" s="44"/>
      <c r="L203" s="44" t="s">
        <v>76</v>
      </c>
      <c r="M203" s="47"/>
      <c r="N203" s="48"/>
      <c r="O203" s="48">
        <v>0.10390000000000001</v>
      </c>
      <c r="P203" s="48" t="s">
        <v>78</v>
      </c>
      <c r="Q203" s="44"/>
      <c r="R203" s="94"/>
      <c r="S203" s="149"/>
      <c r="T203" s="44" t="s">
        <v>58</v>
      </c>
      <c r="U203" s="44" t="s">
        <v>157</v>
      </c>
      <c r="V203" s="44" t="s">
        <v>79</v>
      </c>
      <c r="W203" s="49" t="s">
        <v>58</v>
      </c>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row>
    <row r="204" spans="1:133" s="18" customFormat="1" x14ac:dyDescent="0.25">
      <c r="A204" s="2"/>
      <c r="B204" s="43"/>
      <c r="C204" s="44"/>
      <c r="D204" s="44" t="s">
        <v>82</v>
      </c>
      <c r="E204" s="45"/>
      <c r="F204" s="45"/>
      <c r="G204" s="45" t="s">
        <v>58</v>
      </c>
      <c r="H204" s="45" t="s">
        <v>58</v>
      </c>
      <c r="I204" s="44"/>
      <c r="J204" s="47" t="s">
        <v>58</v>
      </c>
      <c r="K204" s="44"/>
      <c r="L204" s="44" t="s">
        <v>76</v>
      </c>
      <c r="M204" s="47"/>
      <c r="N204" s="48"/>
      <c r="O204" s="48">
        <v>5.1900000000000002E-2</v>
      </c>
      <c r="P204" s="48" t="s">
        <v>78</v>
      </c>
      <c r="Q204" s="44"/>
      <c r="R204" s="94"/>
      <c r="S204" s="149"/>
      <c r="T204" s="44" t="s">
        <v>58</v>
      </c>
      <c r="U204" s="44" t="s">
        <v>157</v>
      </c>
      <c r="V204" s="44" t="s">
        <v>79</v>
      </c>
      <c r="W204" s="49" t="s">
        <v>58</v>
      </c>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row>
    <row r="205" spans="1:133" s="18" customFormat="1" x14ac:dyDescent="0.25">
      <c r="A205" s="2"/>
      <c r="B205" s="43"/>
      <c r="C205" s="44"/>
      <c r="D205" s="44" t="s">
        <v>84</v>
      </c>
      <c r="E205" s="45"/>
      <c r="F205" s="45"/>
      <c r="G205" s="45" t="s">
        <v>58</v>
      </c>
      <c r="H205" s="45" t="s">
        <v>58</v>
      </c>
      <c r="I205" s="44"/>
      <c r="J205" s="47" t="s">
        <v>58</v>
      </c>
      <c r="K205" s="44"/>
      <c r="L205" s="44" t="s">
        <v>76</v>
      </c>
      <c r="M205" s="47"/>
      <c r="N205" s="48"/>
      <c r="O205" s="48">
        <v>0.10390000000000001</v>
      </c>
      <c r="P205" s="48" t="s">
        <v>78</v>
      </c>
      <c r="Q205" s="44"/>
      <c r="R205" s="94"/>
      <c r="S205" s="149"/>
      <c r="T205" s="44" t="s">
        <v>58</v>
      </c>
      <c r="U205" s="44" t="s">
        <v>157</v>
      </c>
      <c r="V205" s="44" t="s">
        <v>79</v>
      </c>
      <c r="W205" s="49" t="s">
        <v>58</v>
      </c>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row>
    <row r="206" spans="1:133" s="18" customFormat="1" x14ac:dyDescent="0.25">
      <c r="A206" s="2"/>
      <c r="B206" s="43"/>
      <c r="C206" s="44"/>
      <c r="D206" s="44" t="s">
        <v>85</v>
      </c>
      <c r="E206" s="45"/>
      <c r="F206" s="45"/>
      <c r="G206" s="45" t="s">
        <v>58</v>
      </c>
      <c r="H206" s="45" t="s">
        <v>58</v>
      </c>
      <c r="I206" s="44"/>
      <c r="J206" s="47" t="s">
        <v>58</v>
      </c>
      <c r="K206" s="44"/>
      <c r="L206" s="44" t="s">
        <v>76</v>
      </c>
      <c r="M206" s="47"/>
      <c r="N206" s="48"/>
      <c r="O206" s="48">
        <v>5.1900000000000002E-2</v>
      </c>
      <c r="P206" s="48" t="s">
        <v>78</v>
      </c>
      <c r="Q206" s="44"/>
      <c r="R206" s="94"/>
      <c r="S206" s="149"/>
      <c r="T206" s="44" t="s">
        <v>58</v>
      </c>
      <c r="U206" s="44" t="s">
        <v>157</v>
      </c>
      <c r="V206" s="44" t="s">
        <v>79</v>
      </c>
      <c r="W206" s="49" t="s">
        <v>58</v>
      </c>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row>
    <row r="207" spans="1:133" s="18" customFormat="1" x14ac:dyDescent="0.25">
      <c r="A207" s="2"/>
      <c r="B207" s="43"/>
      <c r="C207" s="44"/>
      <c r="D207" s="44" t="s">
        <v>87</v>
      </c>
      <c r="E207" s="45"/>
      <c r="F207" s="45"/>
      <c r="G207" s="45" t="s">
        <v>58</v>
      </c>
      <c r="H207" s="45" t="s">
        <v>58</v>
      </c>
      <c r="I207" s="44"/>
      <c r="J207" s="47" t="s">
        <v>58</v>
      </c>
      <c r="K207" s="44"/>
      <c r="L207" s="44" t="s">
        <v>76</v>
      </c>
      <c r="M207" s="47"/>
      <c r="N207" s="48"/>
      <c r="O207" s="48">
        <v>5.1900000000000002E-2</v>
      </c>
      <c r="P207" s="48" t="s">
        <v>78</v>
      </c>
      <c r="Q207" s="44"/>
      <c r="R207" s="94"/>
      <c r="S207" s="149"/>
      <c r="T207" s="44" t="s">
        <v>58</v>
      </c>
      <c r="U207" s="44" t="s">
        <v>157</v>
      </c>
      <c r="V207" s="44" t="s">
        <v>79</v>
      </c>
      <c r="W207" s="49" t="s">
        <v>58</v>
      </c>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row>
    <row r="208" spans="1:133" s="18" customFormat="1" x14ac:dyDescent="0.25">
      <c r="A208" s="2"/>
      <c r="B208" s="43"/>
      <c r="C208" s="44"/>
      <c r="D208" s="44" t="s">
        <v>88</v>
      </c>
      <c r="E208" s="45"/>
      <c r="F208" s="45"/>
      <c r="G208" s="45" t="s">
        <v>58</v>
      </c>
      <c r="H208" s="45" t="s">
        <v>58</v>
      </c>
      <c r="I208" s="44"/>
      <c r="J208" s="47" t="s">
        <v>58</v>
      </c>
      <c r="K208" s="44"/>
      <c r="L208" s="44" t="s">
        <v>76</v>
      </c>
      <c r="M208" s="47"/>
      <c r="N208" s="48"/>
      <c r="O208" s="48">
        <v>1.0633999999999999</v>
      </c>
      <c r="P208" s="48" t="s">
        <v>78</v>
      </c>
      <c r="Q208" s="44"/>
      <c r="R208" s="94"/>
      <c r="S208" s="149"/>
      <c r="T208" s="44" t="s">
        <v>58</v>
      </c>
      <c r="U208" s="44" t="s">
        <v>157</v>
      </c>
      <c r="V208" s="44" t="s">
        <v>91</v>
      </c>
      <c r="W208" s="49"/>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row>
    <row r="209" spans="1:133" s="18" customFormat="1" x14ac:dyDescent="0.25">
      <c r="A209" s="2"/>
      <c r="B209" s="43"/>
      <c r="C209" s="44"/>
      <c r="D209" s="44" t="s">
        <v>93</v>
      </c>
      <c r="E209" s="45"/>
      <c r="F209" s="45"/>
      <c r="G209" s="45" t="s">
        <v>58</v>
      </c>
      <c r="H209" s="45" t="s">
        <v>58</v>
      </c>
      <c r="I209" s="44"/>
      <c r="J209" s="47" t="s">
        <v>58</v>
      </c>
      <c r="K209" s="44"/>
      <c r="L209" s="44" t="s">
        <v>76</v>
      </c>
      <c r="M209" s="47"/>
      <c r="N209" s="48"/>
      <c r="O209" s="48">
        <v>1.0633999999999999</v>
      </c>
      <c r="P209" s="48" t="s">
        <v>78</v>
      </c>
      <c r="Q209" s="44"/>
      <c r="R209" s="94"/>
      <c r="S209" s="149"/>
      <c r="T209" s="44" t="s">
        <v>58</v>
      </c>
      <c r="U209" s="44" t="s">
        <v>157</v>
      </c>
      <c r="V209" s="44" t="s">
        <v>91</v>
      </c>
      <c r="W209" s="49"/>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row>
    <row r="210" spans="1:133" s="18" customFormat="1" x14ac:dyDescent="0.25">
      <c r="A210" s="2"/>
      <c r="B210" s="43"/>
      <c r="C210" s="44"/>
      <c r="D210" s="44" t="s">
        <v>95</v>
      </c>
      <c r="E210" s="45"/>
      <c r="F210" s="45"/>
      <c r="G210" s="45" t="s">
        <v>58</v>
      </c>
      <c r="H210" s="45" t="s">
        <v>58</v>
      </c>
      <c r="I210" s="44"/>
      <c r="J210" s="47" t="s">
        <v>58</v>
      </c>
      <c r="K210" s="44"/>
      <c r="L210" s="44" t="s">
        <v>76</v>
      </c>
      <c r="M210" s="47"/>
      <c r="N210" s="48"/>
      <c r="O210" s="48">
        <f>O209*2</f>
        <v>2.1267999999999998</v>
      </c>
      <c r="P210" s="48" t="s">
        <v>78</v>
      </c>
      <c r="Q210" s="44"/>
      <c r="R210" s="94"/>
      <c r="S210" s="149"/>
      <c r="T210" s="44" t="s">
        <v>58</v>
      </c>
      <c r="U210" s="44" t="s">
        <v>157</v>
      </c>
      <c r="V210" s="44" t="s">
        <v>91</v>
      </c>
      <c r="W210" s="49"/>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row>
    <row r="211" spans="1:133" s="18" customFormat="1" x14ac:dyDescent="0.25">
      <c r="A211" s="2"/>
      <c r="B211" s="43"/>
      <c r="C211" s="44"/>
      <c r="D211" s="44" t="s">
        <v>97</v>
      </c>
      <c r="E211" s="45"/>
      <c r="F211" s="45"/>
      <c r="G211" s="45" t="s">
        <v>58</v>
      </c>
      <c r="H211" s="45" t="s">
        <v>58</v>
      </c>
      <c r="I211" s="44"/>
      <c r="J211" s="47" t="s">
        <v>58</v>
      </c>
      <c r="K211" s="44"/>
      <c r="L211" s="44" t="s">
        <v>76</v>
      </c>
      <c r="M211" s="47"/>
      <c r="N211" s="48"/>
      <c r="O211" s="48">
        <v>4.2309999999999999</v>
      </c>
      <c r="P211" s="48" t="s">
        <v>78</v>
      </c>
      <c r="Q211" s="44"/>
      <c r="R211" s="94"/>
      <c r="S211" s="149"/>
      <c r="T211" s="44" t="s">
        <v>58</v>
      </c>
      <c r="U211" s="44" t="s">
        <v>157</v>
      </c>
      <c r="V211" s="44" t="s">
        <v>91</v>
      </c>
      <c r="W211" s="49"/>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row>
    <row r="212" spans="1:133" s="18" customFormat="1" x14ac:dyDescent="0.25">
      <c r="A212" s="2"/>
      <c r="B212" s="43"/>
      <c r="C212" s="44"/>
      <c r="D212" s="44" t="s">
        <v>99</v>
      </c>
      <c r="E212" s="45"/>
      <c r="F212" s="45"/>
      <c r="G212" s="45" t="s">
        <v>58</v>
      </c>
      <c r="H212" s="45" t="s">
        <v>58</v>
      </c>
      <c r="I212" s="44"/>
      <c r="J212" s="47" t="s">
        <v>58</v>
      </c>
      <c r="K212" s="44"/>
      <c r="L212" s="44" t="s">
        <v>76</v>
      </c>
      <c r="M212" s="47"/>
      <c r="N212" s="48"/>
      <c r="O212" s="48">
        <v>11.731299999999999</v>
      </c>
      <c r="P212" s="48" t="s">
        <v>78</v>
      </c>
      <c r="Q212" s="44"/>
      <c r="R212" s="94"/>
      <c r="S212" s="149"/>
      <c r="T212" s="44" t="s">
        <v>58</v>
      </c>
      <c r="U212" s="44" t="s">
        <v>157</v>
      </c>
      <c r="V212" s="44" t="s">
        <v>91</v>
      </c>
      <c r="W212" s="49"/>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row>
    <row r="213" spans="1:133" s="18" customFormat="1" ht="13" thickBot="1" x14ac:dyDescent="0.3">
      <c r="A213" s="2"/>
      <c r="B213" s="50"/>
      <c r="C213" s="51"/>
      <c r="D213" s="51" t="s">
        <v>100</v>
      </c>
      <c r="E213" s="52"/>
      <c r="F213" s="52"/>
      <c r="G213" s="52" t="s">
        <v>58</v>
      </c>
      <c r="H213" s="52" t="s">
        <v>58</v>
      </c>
      <c r="I213" s="51"/>
      <c r="J213" s="53" t="s">
        <v>58</v>
      </c>
      <c r="K213" s="51"/>
      <c r="L213" s="51" t="s">
        <v>76</v>
      </c>
      <c r="M213" s="53"/>
      <c r="N213" s="54"/>
      <c r="O213" s="54">
        <v>11.731299999999999</v>
      </c>
      <c r="P213" s="54" t="s">
        <v>78</v>
      </c>
      <c r="Q213" s="51"/>
      <c r="R213" s="83"/>
      <c r="S213" s="150"/>
      <c r="T213" s="51" t="s">
        <v>58</v>
      </c>
      <c r="U213" s="51" t="s">
        <v>157</v>
      </c>
      <c r="V213" s="51" t="s">
        <v>91</v>
      </c>
      <c r="W213" s="55"/>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row>
    <row r="214" spans="1:133" x14ac:dyDescent="0.25">
      <c r="B214" s="31" t="s">
        <v>43</v>
      </c>
      <c r="C214" s="74" t="s">
        <v>223</v>
      </c>
      <c r="D214" s="32" t="s">
        <v>44</v>
      </c>
      <c r="E214" s="33">
        <v>44824</v>
      </c>
      <c r="F214" s="33">
        <v>45405</v>
      </c>
      <c r="G214" s="33">
        <v>44927</v>
      </c>
      <c r="H214" s="33">
        <v>46387</v>
      </c>
      <c r="I214" s="32" t="s">
        <v>46</v>
      </c>
      <c r="J214" s="56">
        <v>8000</v>
      </c>
      <c r="K214" s="32" t="s">
        <v>48</v>
      </c>
      <c r="L214" s="32" t="s">
        <v>49</v>
      </c>
      <c r="M214" s="34">
        <f>346.75/365</f>
        <v>0.95</v>
      </c>
      <c r="N214" s="35" t="s">
        <v>50</v>
      </c>
      <c r="O214" s="35"/>
      <c r="P214" s="35"/>
      <c r="Q214" s="32" t="s">
        <v>216</v>
      </c>
      <c r="R214" s="151" t="s">
        <v>269</v>
      </c>
      <c r="S214" s="32"/>
      <c r="T214" s="32" t="s">
        <v>53</v>
      </c>
      <c r="U214" s="32" t="s">
        <v>54</v>
      </c>
      <c r="V214" s="32" t="s">
        <v>55</v>
      </c>
      <c r="W214" s="95"/>
    </row>
    <row r="215" spans="1:133" x14ac:dyDescent="0.25">
      <c r="B215" s="20"/>
      <c r="C215" s="15"/>
      <c r="D215" s="38" t="s">
        <v>60</v>
      </c>
      <c r="E215" s="37"/>
      <c r="F215" s="37"/>
      <c r="G215" s="37" t="s">
        <v>58</v>
      </c>
      <c r="H215" s="37" t="s">
        <v>58</v>
      </c>
      <c r="I215" s="15"/>
      <c r="J215" s="93">
        <v>8000</v>
      </c>
      <c r="K215" s="38" t="s">
        <v>48</v>
      </c>
      <c r="L215" s="38" t="s">
        <v>49</v>
      </c>
      <c r="M215" s="93">
        <v>0</v>
      </c>
      <c r="N215" s="79" t="s">
        <v>50</v>
      </c>
      <c r="O215" s="79"/>
      <c r="P215" s="79"/>
      <c r="Q215" s="38"/>
      <c r="R215" s="152"/>
      <c r="S215" s="38"/>
      <c r="T215" s="15" t="s">
        <v>58</v>
      </c>
      <c r="U215" s="15" t="s">
        <v>54</v>
      </c>
      <c r="V215" s="38" t="s">
        <v>55</v>
      </c>
      <c r="W215" s="99"/>
    </row>
    <row r="216" spans="1:133" x14ac:dyDescent="0.25">
      <c r="B216" s="20"/>
      <c r="C216" s="15"/>
      <c r="D216" s="15" t="s">
        <v>61</v>
      </c>
      <c r="E216" s="37"/>
      <c r="F216" s="37"/>
      <c r="G216" s="37" t="s">
        <v>58</v>
      </c>
      <c r="H216" s="37" t="s">
        <v>58</v>
      </c>
      <c r="I216" s="15"/>
      <c r="J216" s="16">
        <v>2000</v>
      </c>
      <c r="K216" s="15" t="s">
        <v>48</v>
      </c>
      <c r="L216" s="15" t="s">
        <v>49</v>
      </c>
      <c r="M216" s="16">
        <v>0</v>
      </c>
      <c r="N216" s="39" t="s">
        <v>50</v>
      </c>
      <c r="O216" s="39"/>
      <c r="P216" s="39"/>
      <c r="Q216" s="15"/>
      <c r="R216" s="152"/>
      <c r="S216" s="15"/>
      <c r="T216" s="15" t="s">
        <v>58</v>
      </c>
      <c r="U216" s="15" t="s">
        <v>54</v>
      </c>
      <c r="V216" s="15" t="s">
        <v>55</v>
      </c>
      <c r="W216" s="96"/>
    </row>
    <row r="217" spans="1:133" x14ac:dyDescent="0.25">
      <c r="B217" s="20"/>
      <c r="C217" s="15"/>
      <c r="D217" s="15" t="s">
        <v>63</v>
      </c>
      <c r="E217" s="37"/>
      <c r="F217" s="37"/>
      <c r="G217" s="37" t="s">
        <v>58</v>
      </c>
      <c r="H217" s="37" t="s">
        <v>58</v>
      </c>
      <c r="I217" s="15"/>
      <c r="J217" s="16">
        <v>2000</v>
      </c>
      <c r="K217" s="15" t="s">
        <v>48</v>
      </c>
      <c r="L217" s="15" t="s">
        <v>49</v>
      </c>
      <c r="M217" s="16">
        <v>0</v>
      </c>
      <c r="N217" s="39" t="s">
        <v>50</v>
      </c>
      <c r="O217" s="39"/>
      <c r="P217" s="39"/>
      <c r="Q217" s="15"/>
      <c r="R217" s="152"/>
      <c r="S217" s="15"/>
      <c r="T217" s="15" t="s">
        <v>58</v>
      </c>
      <c r="U217" s="15" t="s">
        <v>54</v>
      </c>
      <c r="V217" s="15" t="s">
        <v>55</v>
      </c>
      <c r="W217" s="96"/>
    </row>
    <row r="218" spans="1:133" x14ac:dyDescent="0.25">
      <c r="B218" s="20"/>
      <c r="C218" s="15"/>
      <c r="D218" s="15" t="s">
        <v>57</v>
      </c>
      <c r="E218" s="37"/>
      <c r="F218" s="37"/>
      <c r="G218" s="37" t="s">
        <v>58</v>
      </c>
      <c r="H218" s="37" t="s">
        <v>58</v>
      </c>
      <c r="I218" s="15"/>
      <c r="J218" s="16">
        <v>4000</v>
      </c>
      <c r="K218" s="15" t="s">
        <v>48</v>
      </c>
      <c r="L218" s="15" t="s">
        <v>49</v>
      </c>
      <c r="M218" s="16">
        <v>0</v>
      </c>
      <c r="N218" s="39" t="s">
        <v>50</v>
      </c>
      <c r="O218" s="39"/>
      <c r="P218" s="39"/>
      <c r="Q218" s="15"/>
      <c r="R218" s="152"/>
      <c r="S218" s="63"/>
      <c r="T218" s="15" t="s">
        <v>58</v>
      </c>
      <c r="U218" s="15" t="s">
        <v>54</v>
      </c>
      <c r="V218" s="15" t="s">
        <v>55</v>
      </c>
      <c r="W218" s="96"/>
    </row>
    <row r="219" spans="1:133" x14ac:dyDescent="0.25">
      <c r="B219" s="20"/>
      <c r="C219" s="15"/>
      <c r="D219" s="15" t="s">
        <v>64</v>
      </c>
      <c r="E219" s="37"/>
      <c r="F219" s="37"/>
      <c r="G219" s="37" t="s">
        <v>58</v>
      </c>
      <c r="H219" s="37" t="s">
        <v>58</v>
      </c>
      <c r="I219" s="15"/>
      <c r="J219" s="16">
        <v>2000</v>
      </c>
      <c r="K219" s="15" t="s">
        <v>48</v>
      </c>
      <c r="L219" s="15" t="s">
        <v>49</v>
      </c>
      <c r="M219" s="16">
        <v>0</v>
      </c>
      <c r="N219" s="39" t="s">
        <v>50</v>
      </c>
      <c r="O219" s="39"/>
      <c r="P219" s="39"/>
      <c r="Q219" s="15"/>
      <c r="R219" s="152"/>
      <c r="S219" s="63"/>
      <c r="T219" s="15" t="s">
        <v>58</v>
      </c>
      <c r="U219" s="15" t="s">
        <v>54</v>
      </c>
      <c r="V219" s="15" t="s">
        <v>55</v>
      </c>
      <c r="W219" s="96"/>
    </row>
    <row r="220" spans="1:133" x14ac:dyDescent="0.25">
      <c r="B220" s="20"/>
      <c r="C220" s="15"/>
      <c r="D220" s="15" t="s">
        <v>71</v>
      </c>
      <c r="E220" s="37"/>
      <c r="F220" s="37"/>
      <c r="G220" s="37" t="s">
        <v>147</v>
      </c>
      <c r="H220" s="37" t="s">
        <v>58</v>
      </c>
      <c r="I220" s="15"/>
      <c r="J220" s="16">
        <v>320000</v>
      </c>
      <c r="K220" s="15" t="s">
        <v>73</v>
      </c>
      <c r="L220" s="15" t="s">
        <v>49</v>
      </c>
      <c r="M220" s="16">
        <v>0</v>
      </c>
      <c r="N220" s="39" t="s">
        <v>50</v>
      </c>
      <c r="O220" s="39"/>
      <c r="P220" s="39"/>
      <c r="Q220" s="15"/>
      <c r="R220" s="152"/>
      <c r="S220" s="63"/>
      <c r="T220" s="15" t="s">
        <v>58</v>
      </c>
      <c r="U220" s="15" t="s">
        <v>54</v>
      </c>
      <c r="V220" s="15" t="s">
        <v>55</v>
      </c>
      <c r="W220" s="40" t="s">
        <v>218</v>
      </c>
    </row>
    <row r="221" spans="1:133" x14ac:dyDescent="0.25">
      <c r="B221" s="20"/>
      <c r="C221" s="15"/>
      <c r="D221" s="15" t="s">
        <v>219</v>
      </c>
      <c r="E221" s="37"/>
      <c r="F221" s="37"/>
      <c r="G221" s="37">
        <v>45413</v>
      </c>
      <c r="H221" s="37">
        <v>45667</v>
      </c>
      <c r="I221" s="15"/>
      <c r="J221" s="16">
        <v>80000</v>
      </c>
      <c r="K221" s="15" t="s">
        <v>73</v>
      </c>
      <c r="L221" s="15" t="s">
        <v>49</v>
      </c>
      <c r="M221" s="16">
        <v>0</v>
      </c>
      <c r="N221" s="39" t="s">
        <v>50</v>
      </c>
      <c r="O221" s="39"/>
      <c r="P221" s="39"/>
      <c r="Q221" s="15"/>
      <c r="R221" s="153"/>
      <c r="S221" s="63"/>
      <c r="T221" s="15" t="s">
        <v>58</v>
      </c>
      <c r="U221" s="15" t="s">
        <v>54</v>
      </c>
      <c r="V221" s="15" t="s">
        <v>79</v>
      </c>
      <c r="W221" s="41" t="s">
        <v>220</v>
      </c>
    </row>
    <row r="222" spans="1:133" ht="12.75" customHeight="1" x14ac:dyDescent="0.25">
      <c r="B222" s="43"/>
      <c r="C222" s="44"/>
      <c r="D222" s="44" t="s">
        <v>74</v>
      </c>
      <c r="E222" s="45"/>
      <c r="F222" s="45"/>
      <c r="G222" s="45">
        <v>44825</v>
      </c>
      <c r="H222" s="45">
        <v>46387</v>
      </c>
      <c r="I222" s="44"/>
      <c r="J222" s="47" t="s">
        <v>75</v>
      </c>
      <c r="K222" s="44"/>
      <c r="L222" s="44" t="s">
        <v>76</v>
      </c>
      <c r="M222" s="44"/>
      <c r="N222" s="48"/>
      <c r="O222" s="65">
        <v>9.6799999999999997E-2</v>
      </c>
      <c r="P222" s="48" t="s">
        <v>78</v>
      </c>
      <c r="Q222" s="44"/>
      <c r="R222" s="69"/>
      <c r="S222" s="148" t="s">
        <v>217</v>
      </c>
      <c r="T222" s="44" t="s">
        <v>58</v>
      </c>
      <c r="U222" s="44" t="s">
        <v>54</v>
      </c>
      <c r="V222" s="44" t="s">
        <v>79</v>
      </c>
      <c r="W222" s="49" t="s">
        <v>80</v>
      </c>
    </row>
    <row r="223" spans="1:133" ht="15" customHeight="1" x14ac:dyDescent="0.25">
      <c r="B223" s="43"/>
      <c r="C223" s="44"/>
      <c r="D223" s="44" t="s">
        <v>81</v>
      </c>
      <c r="E223" s="45"/>
      <c r="F223" s="45"/>
      <c r="G223" s="45" t="s">
        <v>58</v>
      </c>
      <c r="H223" s="45" t="s">
        <v>58</v>
      </c>
      <c r="I223" s="44"/>
      <c r="J223" s="47" t="s">
        <v>58</v>
      </c>
      <c r="K223" s="44"/>
      <c r="L223" s="44" t="s">
        <v>76</v>
      </c>
      <c r="M223" s="44"/>
      <c r="N223" s="48"/>
      <c r="O223" s="65">
        <v>9.6799999999999997E-2</v>
      </c>
      <c r="P223" s="48" t="s">
        <v>78</v>
      </c>
      <c r="Q223" s="44"/>
      <c r="R223" s="69"/>
      <c r="S223" s="149"/>
      <c r="T223" s="44" t="s">
        <v>58</v>
      </c>
      <c r="U223" s="44" t="s">
        <v>54</v>
      </c>
      <c r="V223" s="44" t="s">
        <v>79</v>
      </c>
      <c r="W223" s="49" t="s">
        <v>58</v>
      </c>
    </row>
    <row r="224" spans="1:133" ht="12.75" customHeight="1" x14ac:dyDescent="0.25">
      <c r="B224" s="43"/>
      <c r="C224" s="44"/>
      <c r="D224" s="44" t="s">
        <v>82</v>
      </c>
      <c r="E224" s="45"/>
      <c r="F224" s="45"/>
      <c r="G224" s="45" t="s">
        <v>58</v>
      </c>
      <c r="H224" s="45" t="s">
        <v>58</v>
      </c>
      <c r="I224" s="44"/>
      <c r="J224" s="47" t="s">
        <v>58</v>
      </c>
      <c r="K224" s="44"/>
      <c r="L224" s="44" t="s">
        <v>76</v>
      </c>
      <c r="M224" s="44"/>
      <c r="N224" s="48"/>
      <c r="O224" s="65">
        <v>4.8399999999999999E-2</v>
      </c>
      <c r="P224" s="48" t="s">
        <v>78</v>
      </c>
      <c r="Q224" s="44"/>
      <c r="R224" s="69"/>
      <c r="S224" s="149"/>
      <c r="T224" s="44" t="s">
        <v>58</v>
      </c>
      <c r="U224" s="44" t="s">
        <v>54</v>
      </c>
      <c r="V224" s="44" t="s">
        <v>79</v>
      </c>
      <c r="W224" s="49" t="s">
        <v>58</v>
      </c>
    </row>
    <row r="225" spans="2:23" ht="15" customHeight="1" x14ac:dyDescent="0.25">
      <c r="B225" s="43"/>
      <c r="C225" s="44"/>
      <c r="D225" s="44" t="s">
        <v>84</v>
      </c>
      <c r="E225" s="45"/>
      <c r="F225" s="45"/>
      <c r="G225" s="45" t="s">
        <v>58</v>
      </c>
      <c r="H225" s="45" t="s">
        <v>58</v>
      </c>
      <c r="I225" s="44"/>
      <c r="J225" s="47" t="s">
        <v>58</v>
      </c>
      <c r="K225" s="44"/>
      <c r="L225" s="44" t="s">
        <v>76</v>
      </c>
      <c r="M225" s="44"/>
      <c r="N225" s="48"/>
      <c r="O225" s="65">
        <v>9.6799999999999997E-2</v>
      </c>
      <c r="P225" s="48" t="s">
        <v>78</v>
      </c>
      <c r="Q225" s="44"/>
      <c r="R225" s="69"/>
      <c r="S225" s="149"/>
      <c r="T225" s="44" t="s">
        <v>58</v>
      </c>
      <c r="U225" s="44" t="s">
        <v>54</v>
      </c>
      <c r="V225" s="44" t="s">
        <v>79</v>
      </c>
      <c r="W225" s="49" t="s">
        <v>58</v>
      </c>
    </row>
    <row r="226" spans="2:23" ht="15" customHeight="1" x14ac:dyDescent="0.25">
      <c r="B226" s="43"/>
      <c r="C226" s="44"/>
      <c r="D226" s="44" t="s">
        <v>85</v>
      </c>
      <c r="E226" s="45"/>
      <c r="F226" s="45"/>
      <c r="G226" s="45" t="s">
        <v>58</v>
      </c>
      <c r="H226" s="45" t="s">
        <v>58</v>
      </c>
      <c r="I226" s="44"/>
      <c r="J226" s="47" t="s">
        <v>58</v>
      </c>
      <c r="K226" s="44"/>
      <c r="L226" s="44" t="s">
        <v>76</v>
      </c>
      <c r="M226" s="44"/>
      <c r="N226" s="48"/>
      <c r="O226" s="65">
        <v>4.8399999999999999E-2</v>
      </c>
      <c r="P226" s="48" t="s">
        <v>78</v>
      </c>
      <c r="Q226" s="44"/>
      <c r="R226" s="69"/>
      <c r="S226" s="149"/>
      <c r="T226" s="44" t="s">
        <v>58</v>
      </c>
      <c r="U226" s="44" t="s">
        <v>54</v>
      </c>
      <c r="V226" s="44" t="s">
        <v>79</v>
      </c>
      <c r="W226" s="49" t="s">
        <v>58</v>
      </c>
    </row>
    <row r="227" spans="2:23" ht="15" customHeight="1" x14ac:dyDescent="0.25">
      <c r="B227" s="43"/>
      <c r="C227" s="44"/>
      <c r="D227" s="44" t="s">
        <v>87</v>
      </c>
      <c r="E227" s="45"/>
      <c r="F227" s="45"/>
      <c r="G227" s="45" t="s">
        <v>58</v>
      </c>
      <c r="H227" s="45" t="s">
        <v>58</v>
      </c>
      <c r="I227" s="44"/>
      <c r="J227" s="47" t="s">
        <v>58</v>
      </c>
      <c r="K227" s="44"/>
      <c r="L227" s="44" t="s">
        <v>76</v>
      </c>
      <c r="M227" s="44"/>
      <c r="N227" s="48"/>
      <c r="O227" s="65">
        <v>4.8399999999999999E-2</v>
      </c>
      <c r="P227" s="48" t="s">
        <v>78</v>
      </c>
      <c r="Q227" s="44"/>
      <c r="R227" s="69"/>
      <c r="S227" s="149"/>
      <c r="T227" s="44" t="s">
        <v>58</v>
      </c>
      <c r="U227" s="44" t="s">
        <v>54</v>
      </c>
      <c r="V227" s="44" t="s">
        <v>79</v>
      </c>
      <c r="W227" s="49" t="s">
        <v>58</v>
      </c>
    </row>
    <row r="228" spans="2:23" ht="39" customHeight="1" x14ac:dyDescent="0.25">
      <c r="B228" s="43"/>
      <c r="C228" s="44"/>
      <c r="D228" s="44" t="s">
        <v>88</v>
      </c>
      <c r="E228" s="45"/>
      <c r="F228" s="45"/>
      <c r="G228" s="45">
        <v>45292</v>
      </c>
      <c r="H228" s="45">
        <v>46387</v>
      </c>
      <c r="I228" s="44"/>
      <c r="J228" s="47" t="s">
        <v>58</v>
      </c>
      <c r="K228" s="44"/>
      <c r="L228" s="44" t="s">
        <v>76</v>
      </c>
      <c r="M228" s="44"/>
      <c r="N228" s="48"/>
      <c r="O228" s="65" t="s">
        <v>221</v>
      </c>
      <c r="P228" s="48" t="s">
        <v>78</v>
      </c>
      <c r="Q228" s="44"/>
      <c r="R228" s="69"/>
      <c r="S228" s="149"/>
      <c r="T228" s="44" t="s">
        <v>58</v>
      </c>
      <c r="U228" s="44" t="s">
        <v>54</v>
      </c>
      <c r="V228" s="44" t="s">
        <v>91</v>
      </c>
      <c r="W228" s="71" t="s">
        <v>222</v>
      </c>
    </row>
    <row r="229" spans="2:23" ht="15" customHeight="1" x14ac:dyDescent="0.25">
      <c r="B229" s="43"/>
      <c r="C229" s="44"/>
      <c r="D229" s="44" t="s">
        <v>93</v>
      </c>
      <c r="E229" s="45"/>
      <c r="F229" s="45"/>
      <c r="G229" s="45">
        <v>44825</v>
      </c>
      <c r="H229" s="45" t="s">
        <v>58</v>
      </c>
      <c r="I229" s="44"/>
      <c r="J229" s="44" t="s">
        <v>58</v>
      </c>
      <c r="K229" s="44"/>
      <c r="L229" s="44" t="s">
        <v>76</v>
      </c>
      <c r="M229" s="44"/>
      <c r="N229" s="48"/>
      <c r="O229" s="65">
        <v>0.99129999999999996</v>
      </c>
      <c r="P229" s="48" t="s">
        <v>78</v>
      </c>
      <c r="Q229" s="44"/>
      <c r="R229" s="69"/>
      <c r="S229" s="149"/>
      <c r="T229" s="44" t="s">
        <v>58</v>
      </c>
      <c r="U229" s="44" t="s">
        <v>54</v>
      </c>
      <c r="V229" s="44" t="s">
        <v>91</v>
      </c>
      <c r="W229" s="97"/>
    </row>
    <row r="230" spans="2:23" ht="15" customHeight="1" x14ac:dyDescent="0.25">
      <c r="B230" s="43"/>
      <c r="C230" s="44"/>
      <c r="D230" s="44" t="s">
        <v>95</v>
      </c>
      <c r="E230" s="45"/>
      <c r="F230" s="45"/>
      <c r="G230" s="45" t="s">
        <v>58</v>
      </c>
      <c r="H230" s="45" t="s">
        <v>58</v>
      </c>
      <c r="I230" s="44"/>
      <c r="J230" s="44" t="s">
        <v>58</v>
      </c>
      <c r="K230" s="44"/>
      <c r="L230" s="44" t="s">
        <v>76</v>
      </c>
      <c r="M230" s="44"/>
      <c r="N230" s="48"/>
      <c r="O230" s="65">
        <f>O229*2</f>
        <v>1.9825999999999999</v>
      </c>
      <c r="P230" s="48" t="s">
        <v>78</v>
      </c>
      <c r="Q230" s="44"/>
      <c r="R230" s="69"/>
      <c r="S230" s="149"/>
      <c r="T230" s="44" t="s">
        <v>58</v>
      </c>
      <c r="U230" s="44" t="s">
        <v>54</v>
      </c>
      <c r="V230" s="44" t="s">
        <v>91</v>
      </c>
      <c r="W230" s="97"/>
    </row>
    <row r="231" spans="2:23" ht="15" customHeight="1" x14ac:dyDescent="0.25">
      <c r="B231" s="43"/>
      <c r="C231" s="44"/>
      <c r="D231" s="44" t="s">
        <v>97</v>
      </c>
      <c r="E231" s="45"/>
      <c r="F231" s="45"/>
      <c r="G231" s="45" t="s">
        <v>58</v>
      </c>
      <c r="H231" s="45" t="s">
        <v>58</v>
      </c>
      <c r="I231" s="44"/>
      <c r="J231" s="44" t="s">
        <v>58</v>
      </c>
      <c r="K231" s="44"/>
      <c r="L231" s="44" t="s">
        <v>76</v>
      </c>
      <c r="M231" s="44"/>
      <c r="N231" s="48"/>
      <c r="O231" s="65">
        <v>3.9443000000000001</v>
      </c>
      <c r="P231" s="48" t="s">
        <v>78</v>
      </c>
      <c r="Q231" s="44"/>
      <c r="R231" s="69"/>
      <c r="S231" s="149"/>
      <c r="T231" s="44" t="s">
        <v>58</v>
      </c>
      <c r="U231" s="44" t="s">
        <v>54</v>
      </c>
      <c r="V231" s="44" t="s">
        <v>91</v>
      </c>
      <c r="W231" s="97"/>
    </row>
    <row r="232" spans="2:23" ht="15" customHeight="1" x14ac:dyDescent="0.25">
      <c r="B232" s="43"/>
      <c r="C232" s="44"/>
      <c r="D232" s="44" t="s">
        <v>99</v>
      </c>
      <c r="E232" s="45"/>
      <c r="F232" s="45"/>
      <c r="G232" s="45" t="s">
        <v>58</v>
      </c>
      <c r="H232" s="45" t="s">
        <v>58</v>
      </c>
      <c r="I232" s="44"/>
      <c r="J232" s="44" t="s">
        <v>58</v>
      </c>
      <c r="K232" s="44"/>
      <c r="L232" s="44" t="s">
        <v>76</v>
      </c>
      <c r="M232" s="44"/>
      <c r="N232" s="48"/>
      <c r="O232" s="65">
        <v>10.936500000000001</v>
      </c>
      <c r="P232" s="48" t="s">
        <v>78</v>
      </c>
      <c r="Q232" s="44"/>
      <c r="R232" s="69"/>
      <c r="S232" s="149"/>
      <c r="T232" s="44" t="s">
        <v>58</v>
      </c>
      <c r="U232" s="44" t="s">
        <v>54</v>
      </c>
      <c r="V232" s="44" t="s">
        <v>91</v>
      </c>
      <c r="W232" s="97"/>
    </row>
    <row r="233" spans="2:23" ht="15.75" customHeight="1" thickBot="1" x14ac:dyDescent="0.3">
      <c r="B233" s="50"/>
      <c r="C233" s="51"/>
      <c r="D233" s="51" t="s">
        <v>100</v>
      </c>
      <c r="E233" s="52"/>
      <c r="F233" s="52"/>
      <c r="G233" s="52" t="s">
        <v>58</v>
      </c>
      <c r="H233" s="52" t="s">
        <v>58</v>
      </c>
      <c r="I233" s="51"/>
      <c r="J233" s="51" t="s">
        <v>58</v>
      </c>
      <c r="K233" s="51"/>
      <c r="L233" s="51" t="s">
        <v>76</v>
      </c>
      <c r="M233" s="51"/>
      <c r="N233" s="54"/>
      <c r="O233" s="72">
        <v>10.936500000000001</v>
      </c>
      <c r="P233" s="54" t="s">
        <v>78</v>
      </c>
      <c r="Q233" s="51"/>
      <c r="R233" s="73"/>
      <c r="S233" s="150"/>
      <c r="T233" s="51" t="s">
        <v>58</v>
      </c>
      <c r="U233" s="51" t="s">
        <v>54</v>
      </c>
      <c r="V233" s="51" t="s">
        <v>91</v>
      </c>
      <c r="W233" s="98"/>
    </row>
    <row r="234" spans="2:23" ht="45" customHeight="1" x14ac:dyDescent="0.25">
      <c r="B234" s="108" t="s">
        <v>43</v>
      </c>
      <c r="C234" s="100" t="s">
        <v>235</v>
      </c>
      <c r="D234" s="32" t="s">
        <v>44</v>
      </c>
      <c r="E234" s="33">
        <v>44133</v>
      </c>
      <c r="F234" s="33">
        <v>45554</v>
      </c>
      <c r="G234" s="33" t="s">
        <v>89</v>
      </c>
      <c r="H234" s="33">
        <v>46752</v>
      </c>
      <c r="I234" s="32" t="s">
        <v>46</v>
      </c>
      <c r="J234" s="56">
        <v>3000</v>
      </c>
      <c r="K234" s="32" t="s">
        <v>48</v>
      </c>
      <c r="L234" s="32" t="s">
        <v>49</v>
      </c>
      <c r="M234" s="34">
        <f>352.56/365</f>
        <v>0.96591780821917805</v>
      </c>
      <c r="N234" s="35" t="s">
        <v>50</v>
      </c>
      <c r="O234" s="35"/>
      <c r="P234" s="35"/>
      <c r="Q234" s="100" t="s">
        <v>224</v>
      </c>
      <c r="R234" s="151" t="s">
        <v>270</v>
      </c>
      <c r="S234" s="32"/>
      <c r="T234" s="32" t="s">
        <v>53</v>
      </c>
      <c r="U234" s="32" t="s">
        <v>157</v>
      </c>
      <c r="V234" s="32" t="s">
        <v>55</v>
      </c>
      <c r="W234" s="107" t="s">
        <v>226</v>
      </c>
    </row>
    <row r="235" spans="2:23" x14ac:dyDescent="0.25">
      <c r="B235" s="20"/>
      <c r="C235" s="15"/>
      <c r="D235" s="38" t="s">
        <v>60</v>
      </c>
      <c r="E235" s="37"/>
      <c r="F235" s="37"/>
      <c r="G235" s="37" t="s">
        <v>58</v>
      </c>
      <c r="H235" s="37" t="s">
        <v>58</v>
      </c>
      <c r="I235" s="15"/>
      <c r="J235" s="93">
        <v>3000</v>
      </c>
      <c r="K235" s="38" t="s">
        <v>48</v>
      </c>
      <c r="L235" s="38" t="s">
        <v>49</v>
      </c>
      <c r="M235" s="93">
        <v>0</v>
      </c>
      <c r="N235" s="79" t="s">
        <v>50</v>
      </c>
      <c r="O235" s="79"/>
      <c r="P235" s="79"/>
      <c r="Q235" s="101"/>
      <c r="R235" s="152"/>
      <c r="S235" s="38"/>
      <c r="T235" s="15" t="s">
        <v>58</v>
      </c>
      <c r="U235" s="38" t="s">
        <v>157</v>
      </c>
      <c r="V235" s="38" t="s">
        <v>55</v>
      </c>
      <c r="W235" s="42" t="s">
        <v>58</v>
      </c>
    </row>
    <row r="236" spans="2:23" x14ac:dyDescent="0.25">
      <c r="B236" s="20"/>
      <c r="C236" s="15"/>
      <c r="D236" s="15" t="s">
        <v>61</v>
      </c>
      <c r="E236" s="37"/>
      <c r="F236" s="37"/>
      <c r="G236" s="37" t="s">
        <v>58</v>
      </c>
      <c r="H236" s="37" t="s">
        <v>58</v>
      </c>
      <c r="I236" s="15"/>
      <c r="J236" s="16">
        <v>750</v>
      </c>
      <c r="K236" s="15" t="s">
        <v>48</v>
      </c>
      <c r="L236" s="15" t="s">
        <v>49</v>
      </c>
      <c r="M236" s="16">
        <v>0</v>
      </c>
      <c r="N236" s="39" t="s">
        <v>50</v>
      </c>
      <c r="O236" s="39"/>
      <c r="P236" s="39"/>
      <c r="Q236" s="102"/>
      <c r="R236" s="152"/>
      <c r="S236" s="15"/>
      <c r="T236" s="15" t="s">
        <v>58</v>
      </c>
      <c r="U236" s="15" t="s">
        <v>157</v>
      </c>
      <c r="V236" s="15" t="s">
        <v>55</v>
      </c>
      <c r="W236" s="40" t="s">
        <v>58</v>
      </c>
    </row>
    <row r="237" spans="2:23" x14ac:dyDescent="0.25">
      <c r="B237" s="20"/>
      <c r="C237" s="15"/>
      <c r="D237" s="15" t="s">
        <v>63</v>
      </c>
      <c r="E237" s="37"/>
      <c r="F237" s="37"/>
      <c r="G237" s="37" t="s">
        <v>58</v>
      </c>
      <c r="H237" s="37" t="s">
        <v>58</v>
      </c>
      <c r="I237" s="15"/>
      <c r="J237" s="16">
        <v>750</v>
      </c>
      <c r="K237" s="15" t="s">
        <v>48</v>
      </c>
      <c r="L237" s="15" t="s">
        <v>49</v>
      </c>
      <c r="M237" s="16">
        <v>0</v>
      </c>
      <c r="N237" s="39" t="s">
        <v>50</v>
      </c>
      <c r="O237" s="39"/>
      <c r="P237" s="39"/>
      <c r="Q237" s="102"/>
      <c r="R237" s="152"/>
      <c r="S237" s="15"/>
      <c r="T237" s="15" t="s">
        <v>58</v>
      </c>
      <c r="U237" s="15" t="s">
        <v>157</v>
      </c>
      <c r="V237" s="15" t="s">
        <v>55</v>
      </c>
      <c r="W237" s="40" t="s">
        <v>58</v>
      </c>
    </row>
    <row r="238" spans="2:23" x14ac:dyDescent="0.25">
      <c r="B238" s="20"/>
      <c r="C238" s="15"/>
      <c r="D238" s="15" t="s">
        <v>71</v>
      </c>
      <c r="E238" s="37"/>
      <c r="F238" s="37"/>
      <c r="G238" s="37" t="s">
        <v>227</v>
      </c>
      <c r="H238" s="37" t="s">
        <v>58</v>
      </c>
      <c r="I238" s="15"/>
      <c r="J238" s="16">
        <v>120000</v>
      </c>
      <c r="K238" s="15" t="s">
        <v>73</v>
      </c>
      <c r="L238" s="15" t="s">
        <v>49</v>
      </c>
      <c r="M238" s="16">
        <v>0</v>
      </c>
      <c r="N238" s="39" t="s">
        <v>50</v>
      </c>
      <c r="O238" s="39"/>
      <c r="P238" s="39"/>
      <c r="Q238" s="102"/>
      <c r="R238" s="152"/>
      <c r="S238" s="63"/>
      <c r="T238" s="15" t="s">
        <v>58</v>
      </c>
      <c r="U238" s="15" t="s">
        <v>157</v>
      </c>
      <c r="V238" s="15" t="s">
        <v>55</v>
      </c>
      <c r="W238" s="40" t="s">
        <v>58</v>
      </c>
    </row>
    <row r="239" spans="2:23" x14ac:dyDescent="0.25">
      <c r="B239" s="20"/>
      <c r="C239" s="15"/>
      <c r="D239" s="15" t="s">
        <v>57</v>
      </c>
      <c r="E239" s="37"/>
      <c r="F239" s="37"/>
      <c r="G239" s="37" t="s">
        <v>58</v>
      </c>
      <c r="H239" s="37" t="s">
        <v>228</v>
      </c>
      <c r="I239" s="15"/>
      <c r="J239" s="16">
        <v>0</v>
      </c>
      <c r="K239" s="15" t="s">
        <v>48</v>
      </c>
      <c r="L239" s="15" t="s">
        <v>49</v>
      </c>
      <c r="M239" s="17">
        <f>26.37/365</f>
        <v>7.2246575342465758E-2</v>
      </c>
      <c r="N239" s="39" t="s">
        <v>50</v>
      </c>
      <c r="O239" s="39"/>
      <c r="P239" s="39"/>
      <c r="Q239" s="102" t="s">
        <v>229</v>
      </c>
      <c r="R239" s="152"/>
      <c r="S239" s="63"/>
      <c r="T239" s="15" t="s">
        <v>58</v>
      </c>
      <c r="U239" s="15" t="s">
        <v>157</v>
      </c>
      <c r="V239" s="15" t="s">
        <v>55</v>
      </c>
      <c r="W239" s="40" t="s">
        <v>58</v>
      </c>
    </row>
    <row r="240" spans="2:23" x14ac:dyDescent="0.25">
      <c r="B240" s="20"/>
      <c r="C240" s="15"/>
      <c r="D240" s="15" t="s">
        <v>44</v>
      </c>
      <c r="E240" s="37"/>
      <c r="F240" s="37"/>
      <c r="G240" s="37">
        <v>45292</v>
      </c>
      <c r="H240" s="37">
        <v>45657</v>
      </c>
      <c r="I240" s="15"/>
      <c r="J240" s="16">
        <v>4500</v>
      </c>
      <c r="K240" s="15" t="s">
        <v>48</v>
      </c>
      <c r="L240" s="15" t="s">
        <v>49</v>
      </c>
      <c r="M240" s="17">
        <f>433.83/365</f>
        <v>1.1885753424657535</v>
      </c>
      <c r="N240" s="39" t="s">
        <v>50</v>
      </c>
      <c r="O240" s="39"/>
      <c r="P240" s="39"/>
      <c r="Q240" s="101" t="s">
        <v>230</v>
      </c>
      <c r="R240" s="152"/>
      <c r="S240" s="15"/>
      <c r="T240" s="15" t="s">
        <v>58</v>
      </c>
      <c r="U240" s="15" t="s">
        <v>157</v>
      </c>
      <c r="V240" s="15" t="s">
        <v>55</v>
      </c>
      <c r="W240" s="40" t="s">
        <v>231</v>
      </c>
    </row>
    <row r="241" spans="2:23" x14ac:dyDescent="0.25">
      <c r="B241" s="20"/>
      <c r="C241" s="15"/>
      <c r="D241" s="15" t="s">
        <v>60</v>
      </c>
      <c r="E241" s="37"/>
      <c r="F241" s="61"/>
      <c r="G241" s="61" t="s">
        <v>58</v>
      </c>
      <c r="H241" s="61" t="s">
        <v>58</v>
      </c>
      <c r="I241" s="63"/>
      <c r="J241" s="16">
        <v>4500</v>
      </c>
      <c r="K241" s="15" t="s">
        <v>48</v>
      </c>
      <c r="L241" s="15" t="s">
        <v>49</v>
      </c>
      <c r="M241" s="16">
        <v>0</v>
      </c>
      <c r="N241" s="39" t="s">
        <v>50</v>
      </c>
      <c r="O241" s="39"/>
      <c r="P241" s="39"/>
      <c r="Q241" s="102"/>
      <c r="R241" s="152"/>
      <c r="S241" s="15"/>
      <c r="T241" s="15" t="s">
        <v>58</v>
      </c>
      <c r="U241" s="15" t="s">
        <v>157</v>
      </c>
      <c r="V241" s="15" t="s">
        <v>55</v>
      </c>
      <c r="W241" s="40" t="s">
        <v>58</v>
      </c>
    </row>
    <row r="242" spans="2:23" x14ac:dyDescent="0.25">
      <c r="B242" s="20"/>
      <c r="C242" s="15"/>
      <c r="D242" s="15" t="s">
        <v>61</v>
      </c>
      <c r="E242" s="62"/>
      <c r="F242" s="37"/>
      <c r="G242" s="37" t="s">
        <v>58</v>
      </c>
      <c r="H242" s="37" t="s">
        <v>58</v>
      </c>
      <c r="I242" s="15"/>
      <c r="J242" s="103">
        <v>1130</v>
      </c>
      <c r="K242" s="15" t="s">
        <v>48</v>
      </c>
      <c r="L242" s="15" t="s">
        <v>49</v>
      </c>
      <c r="M242" s="16">
        <v>0</v>
      </c>
      <c r="N242" s="39" t="s">
        <v>50</v>
      </c>
      <c r="O242" s="39"/>
      <c r="P242" s="39"/>
      <c r="Q242" s="102"/>
      <c r="R242" s="152"/>
      <c r="S242" s="15"/>
      <c r="T242" s="15" t="s">
        <v>58</v>
      </c>
      <c r="U242" s="15" t="s">
        <v>157</v>
      </c>
      <c r="V242" s="15" t="s">
        <v>55</v>
      </c>
      <c r="W242" s="40" t="s">
        <v>58</v>
      </c>
    </row>
    <row r="243" spans="2:23" x14ac:dyDescent="0.25">
      <c r="B243" s="20"/>
      <c r="C243" s="15"/>
      <c r="D243" s="15" t="s">
        <v>63</v>
      </c>
      <c r="E243" s="62"/>
      <c r="F243" s="37"/>
      <c r="G243" s="37" t="s">
        <v>58</v>
      </c>
      <c r="H243" s="37" t="s">
        <v>58</v>
      </c>
      <c r="I243" s="15"/>
      <c r="J243" s="103">
        <v>1130</v>
      </c>
      <c r="K243" s="15" t="s">
        <v>48</v>
      </c>
      <c r="L243" s="15" t="s">
        <v>49</v>
      </c>
      <c r="M243" s="16">
        <v>0</v>
      </c>
      <c r="N243" s="39" t="s">
        <v>50</v>
      </c>
      <c r="O243" s="39"/>
      <c r="P243" s="39"/>
      <c r="Q243" s="102"/>
      <c r="R243" s="152"/>
      <c r="S243" s="15"/>
      <c r="T243" s="15" t="s">
        <v>58</v>
      </c>
      <c r="U243" s="15" t="s">
        <v>157</v>
      </c>
      <c r="V243" s="15" t="s">
        <v>55</v>
      </c>
      <c r="W243" s="40" t="s">
        <v>58</v>
      </c>
    </row>
    <row r="244" spans="2:23" x14ac:dyDescent="0.25">
      <c r="B244" s="20"/>
      <c r="C244" s="15"/>
      <c r="D244" s="15" t="s">
        <v>71</v>
      </c>
      <c r="E244" s="62"/>
      <c r="F244" s="37"/>
      <c r="G244" s="37" t="s">
        <v>58</v>
      </c>
      <c r="H244" s="37" t="s">
        <v>58</v>
      </c>
      <c r="I244" s="15"/>
      <c r="J244" s="103">
        <v>180000</v>
      </c>
      <c r="K244" s="15" t="s">
        <v>73</v>
      </c>
      <c r="L244" s="15" t="s">
        <v>49</v>
      </c>
      <c r="M244" s="16">
        <v>0</v>
      </c>
      <c r="N244" s="39" t="s">
        <v>50</v>
      </c>
      <c r="O244" s="39"/>
      <c r="P244" s="39"/>
      <c r="Q244" s="102"/>
      <c r="R244" s="153"/>
      <c r="S244" s="63"/>
      <c r="T244" s="15" t="s">
        <v>58</v>
      </c>
      <c r="U244" s="15" t="s">
        <v>157</v>
      </c>
      <c r="V244" s="15" t="s">
        <v>55</v>
      </c>
      <c r="W244" s="40" t="s">
        <v>58</v>
      </c>
    </row>
    <row r="245" spans="2:23" x14ac:dyDescent="0.25">
      <c r="B245" s="43"/>
      <c r="C245" s="44"/>
      <c r="D245" s="44" t="s">
        <v>74</v>
      </c>
      <c r="E245" s="104"/>
      <c r="F245" s="45"/>
      <c r="G245" s="45">
        <v>44197</v>
      </c>
      <c r="H245" s="45">
        <v>46752</v>
      </c>
      <c r="I245" s="44"/>
      <c r="J245" s="105" t="s">
        <v>75</v>
      </c>
      <c r="K245" s="44"/>
      <c r="L245" s="44" t="s">
        <v>76</v>
      </c>
      <c r="M245" s="44"/>
      <c r="N245" s="48"/>
      <c r="O245" s="65">
        <v>9.3299999999999994E-2</v>
      </c>
      <c r="P245" s="48" t="s">
        <v>78</v>
      </c>
      <c r="Q245" s="44"/>
      <c r="R245" s="66"/>
      <c r="S245" s="148" t="s">
        <v>225</v>
      </c>
      <c r="T245" s="44" t="s">
        <v>58</v>
      </c>
      <c r="U245" s="44" t="s">
        <v>157</v>
      </c>
      <c r="V245" s="44" t="s">
        <v>79</v>
      </c>
      <c r="W245" s="49" t="s">
        <v>80</v>
      </c>
    </row>
    <row r="246" spans="2:23" x14ac:dyDescent="0.25">
      <c r="B246" s="43"/>
      <c r="C246" s="44"/>
      <c r="D246" s="44" t="s">
        <v>81</v>
      </c>
      <c r="E246" s="104"/>
      <c r="F246" s="45"/>
      <c r="G246" s="45" t="s">
        <v>58</v>
      </c>
      <c r="H246" s="45" t="s">
        <v>58</v>
      </c>
      <c r="I246" s="44"/>
      <c r="J246" s="105" t="s">
        <v>58</v>
      </c>
      <c r="K246" s="44"/>
      <c r="L246" s="44" t="s">
        <v>76</v>
      </c>
      <c r="M246" s="44"/>
      <c r="N246" s="48"/>
      <c r="O246" s="65">
        <v>9.3299999999999994E-2</v>
      </c>
      <c r="P246" s="48" t="s">
        <v>78</v>
      </c>
      <c r="Q246" s="44"/>
      <c r="R246" s="69"/>
      <c r="S246" s="149"/>
      <c r="T246" s="44" t="s">
        <v>58</v>
      </c>
      <c r="U246" s="44" t="s">
        <v>157</v>
      </c>
      <c r="V246" s="44" t="s">
        <v>79</v>
      </c>
      <c r="W246" s="49" t="s">
        <v>58</v>
      </c>
    </row>
    <row r="247" spans="2:23" x14ac:dyDescent="0.25">
      <c r="B247" s="43"/>
      <c r="C247" s="44"/>
      <c r="D247" s="44" t="s">
        <v>82</v>
      </c>
      <c r="E247" s="104"/>
      <c r="F247" s="45"/>
      <c r="G247" s="45" t="s">
        <v>58</v>
      </c>
      <c r="H247" s="45" t="s">
        <v>58</v>
      </c>
      <c r="I247" s="44"/>
      <c r="J247" s="105" t="s">
        <v>58</v>
      </c>
      <c r="K247" s="44"/>
      <c r="L247" s="44" t="s">
        <v>76</v>
      </c>
      <c r="M247" s="44"/>
      <c r="N247" s="48"/>
      <c r="O247" s="65">
        <v>4.6699999999999998E-2</v>
      </c>
      <c r="P247" s="48" t="s">
        <v>78</v>
      </c>
      <c r="Q247" s="44"/>
      <c r="R247" s="69"/>
      <c r="S247" s="149"/>
      <c r="T247" s="44" t="s">
        <v>58</v>
      </c>
      <c r="U247" s="44" t="s">
        <v>157</v>
      </c>
      <c r="V247" s="44" t="s">
        <v>79</v>
      </c>
      <c r="W247" s="49" t="s">
        <v>58</v>
      </c>
    </row>
    <row r="248" spans="2:23" x14ac:dyDescent="0.25">
      <c r="B248" s="43"/>
      <c r="C248" s="44"/>
      <c r="D248" s="44" t="s">
        <v>84</v>
      </c>
      <c r="E248" s="104"/>
      <c r="F248" s="45"/>
      <c r="G248" s="45" t="s">
        <v>58</v>
      </c>
      <c r="H248" s="45" t="s">
        <v>58</v>
      </c>
      <c r="I248" s="44"/>
      <c r="J248" s="105" t="s">
        <v>58</v>
      </c>
      <c r="K248" s="44"/>
      <c r="L248" s="44" t="s">
        <v>76</v>
      </c>
      <c r="M248" s="44"/>
      <c r="N248" s="48"/>
      <c r="O248" s="65">
        <v>9.3299999999999994E-2</v>
      </c>
      <c r="P248" s="48" t="s">
        <v>78</v>
      </c>
      <c r="Q248" s="44"/>
      <c r="R248" s="69"/>
      <c r="S248" s="149"/>
      <c r="T248" s="44" t="s">
        <v>58</v>
      </c>
      <c r="U248" s="44" t="s">
        <v>157</v>
      </c>
      <c r="V248" s="44" t="s">
        <v>79</v>
      </c>
      <c r="W248" s="49" t="s">
        <v>58</v>
      </c>
    </row>
    <row r="249" spans="2:23" ht="25" x14ac:dyDescent="0.25">
      <c r="B249" s="43"/>
      <c r="C249" s="44"/>
      <c r="D249" s="44" t="s">
        <v>88</v>
      </c>
      <c r="E249" s="104"/>
      <c r="F249" s="45"/>
      <c r="G249" s="45" t="s">
        <v>232</v>
      </c>
      <c r="H249" s="45" t="s">
        <v>58</v>
      </c>
      <c r="I249" s="44"/>
      <c r="J249" s="105" t="s">
        <v>58</v>
      </c>
      <c r="K249" s="44"/>
      <c r="L249" s="44" t="s">
        <v>76</v>
      </c>
      <c r="M249" s="44"/>
      <c r="N249" s="48"/>
      <c r="O249" s="65" t="s">
        <v>233</v>
      </c>
      <c r="P249" s="48" t="s">
        <v>78</v>
      </c>
      <c r="Q249" s="44"/>
      <c r="R249" s="69"/>
      <c r="S249" s="149"/>
      <c r="T249" s="44" t="s">
        <v>58</v>
      </c>
      <c r="U249" s="44" t="s">
        <v>157</v>
      </c>
      <c r="V249" s="44" t="s">
        <v>91</v>
      </c>
      <c r="W249" s="71" t="s">
        <v>234</v>
      </c>
    </row>
    <row r="250" spans="2:23" x14ac:dyDescent="0.25">
      <c r="B250" s="43"/>
      <c r="C250" s="44"/>
      <c r="D250" s="44" t="s">
        <v>93</v>
      </c>
      <c r="E250" s="45"/>
      <c r="F250" s="46"/>
      <c r="G250" s="46">
        <v>44197</v>
      </c>
      <c r="H250" s="46" t="s">
        <v>58</v>
      </c>
      <c r="I250" s="106"/>
      <c r="J250" s="44" t="s">
        <v>58</v>
      </c>
      <c r="K250" s="44"/>
      <c r="L250" s="44" t="s">
        <v>76</v>
      </c>
      <c r="M250" s="44"/>
      <c r="N250" s="48"/>
      <c r="O250" s="65">
        <v>0.95</v>
      </c>
      <c r="P250" s="48" t="s">
        <v>78</v>
      </c>
      <c r="Q250" s="44"/>
      <c r="R250" s="69"/>
      <c r="S250" s="149"/>
      <c r="T250" s="44" t="s">
        <v>58</v>
      </c>
      <c r="U250" s="44" t="s">
        <v>157</v>
      </c>
      <c r="V250" s="44" t="s">
        <v>91</v>
      </c>
      <c r="W250" s="49"/>
    </row>
    <row r="251" spans="2:23" x14ac:dyDescent="0.25">
      <c r="B251" s="43"/>
      <c r="C251" s="44"/>
      <c r="D251" s="44" t="s">
        <v>95</v>
      </c>
      <c r="E251" s="45"/>
      <c r="F251" s="45"/>
      <c r="G251" s="45" t="s">
        <v>58</v>
      </c>
      <c r="H251" s="45" t="s">
        <v>58</v>
      </c>
      <c r="I251" s="44"/>
      <c r="J251" s="44" t="s">
        <v>58</v>
      </c>
      <c r="K251" s="44"/>
      <c r="L251" s="44" t="s">
        <v>76</v>
      </c>
      <c r="M251" s="44"/>
      <c r="N251" s="48"/>
      <c r="O251" s="65">
        <v>1.86</v>
      </c>
      <c r="P251" s="48" t="s">
        <v>78</v>
      </c>
      <c r="Q251" s="44"/>
      <c r="R251" s="69"/>
      <c r="S251" s="149"/>
      <c r="T251" s="44" t="s">
        <v>58</v>
      </c>
      <c r="U251" s="44" t="s">
        <v>157</v>
      </c>
      <c r="V251" s="44" t="s">
        <v>91</v>
      </c>
      <c r="W251" s="49"/>
    </row>
    <row r="252" spans="2:23" x14ac:dyDescent="0.25">
      <c r="B252" s="43"/>
      <c r="C252" s="44"/>
      <c r="D252" s="44" t="s">
        <v>97</v>
      </c>
      <c r="E252" s="45"/>
      <c r="F252" s="45"/>
      <c r="G252" s="45" t="s">
        <v>58</v>
      </c>
      <c r="H252" s="45" t="s">
        <v>58</v>
      </c>
      <c r="I252" s="44"/>
      <c r="J252" s="44" t="s">
        <v>58</v>
      </c>
      <c r="K252" s="44"/>
      <c r="L252" s="44" t="s">
        <v>76</v>
      </c>
      <c r="M252" s="44"/>
      <c r="N252" s="48"/>
      <c r="O252" s="65">
        <v>3.8</v>
      </c>
      <c r="P252" s="48" t="s">
        <v>78</v>
      </c>
      <c r="Q252" s="44"/>
      <c r="R252" s="69"/>
      <c r="S252" s="149"/>
      <c r="T252" s="44" t="s">
        <v>58</v>
      </c>
      <c r="U252" s="44" t="s">
        <v>157</v>
      </c>
      <c r="V252" s="44" t="s">
        <v>91</v>
      </c>
      <c r="W252" s="49"/>
    </row>
    <row r="253" spans="2:23" x14ac:dyDescent="0.25">
      <c r="B253" s="43"/>
      <c r="C253" s="44"/>
      <c r="D253" s="44" t="s">
        <v>99</v>
      </c>
      <c r="E253" s="45"/>
      <c r="F253" s="45"/>
      <c r="G253" s="45" t="s">
        <v>58</v>
      </c>
      <c r="H253" s="45" t="s">
        <v>58</v>
      </c>
      <c r="I253" s="44"/>
      <c r="J253" s="44" t="s">
        <v>58</v>
      </c>
      <c r="K253" s="44"/>
      <c r="L253" s="44" t="s">
        <v>76</v>
      </c>
      <c r="M253" s="44"/>
      <c r="N253" s="48"/>
      <c r="O253" s="65">
        <v>10.54</v>
      </c>
      <c r="P253" s="48" t="s">
        <v>78</v>
      </c>
      <c r="Q253" s="44"/>
      <c r="R253" s="69"/>
      <c r="S253" s="149"/>
      <c r="T253" s="44" t="s">
        <v>58</v>
      </c>
      <c r="U253" s="44" t="s">
        <v>157</v>
      </c>
      <c r="V253" s="44" t="s">
        <v>91</v>
      </c>
      <c r="W253" s="49"/>
    </row>
    <row r="254" spans="2:23" ht="13" thickBot="1" x14ac:dyDescent="0.3">
      <c r="B254" s="130"/>
      <c r="C254" s="131"/>
      <c r="D254" s="131" t="s">
        <v>100</v>
      </c>
      <c r="E254" s="132"/>
      <c r="F254" s="132"/>
      <c r="G254" s="132" t="s">
        <v>58</v>
      </c>
      <c r="H254" s="132" t="s">
        <v>58</v>
      </c>
      <c r="I254" s="131"/>
      <c r="J254" s="131" t="s">
        <v>58</v>
      </c>
      <c r="K254" s="131"/>
      <c r="L254" s="131" t="s">
        <v>76</v>
      </c>
      <c r="M254" s="131"/>
      <c r="N254" s="133"/>
      <c r="O254" s="134">
        <v>10.54</v>
      </c>
      <c r="P254" s="133" t="s">
        <v>78</v>
      </c>
      <c r="Q254" s="131"/>
      <c r="R254" s="135"/>
      <c r="S254" s="149"/>
      <c r="T254" s="131" t="s">
        <v>58</v>
      </c>
      <c r="U254" s="131" t="s">
        <v>157</v>
      </c>
      <c r="V254" s="131" t="s">
        <v>91</v>
      </c>
      <c r="W254" s="136"/>
    </row>
    <row r="255" spans="2:23" ht="12.75" customHeight="1" x14ac:dyDescent="0.25">
      <c r="B255" s="31" t="s">
        <v>43</v>
      </c>
      <c r="C255" s="74" t="s">
        <v>245</v>
      </c>
      <c r="D255" s="32" t="s">
        <v>44</v>
      </c>
      <c r="E255" s="33">
        <v>43061</v>
      </c>
      <c r="F255" s="33">
        <v>44813</v>
      </c>
      <c r="G255" s="33" t="s">
        <v>236</v>
      </c>
      <c r="H255" s="33">
        <v>47118</v>
      </c>
      <c r="I255" s="32" t="s">
        <v>46</v>
      </c>
      <c r="J255" s="56">
        <v>6000</v>
      </c>
      <c r="K255" s="32" t="s">
        <v>48</v>
      </c>
      <c r="L255" s="32" t="s">
        <v>49</v>
      </c>
      <c r="M255" s="34">
        <f>362.57/365</f>
        <v>0.99334246575342466</v>
      </c>
      <c r="N255" s="35" t="s">
        <v>50</v>
      </c>
      <c r="O255" s="91"/>
      <c r="P255" s="35"/>
      <c r="Q255" s="35" t="s">
        <v>237</v>
      </c>
      <c r="R255" s="151" t="s">
        <v>271</v>
      </c>
      <c r="S255" s="32"/>
      <c r="T255" s="32" t="s">
        <v>53</v>
      </c>
      <c r="U255" s="32" t="s">
        <v>54</v>
      </c>
      <c r="V255" s="32" t="s">
        <v>55</v>
      </c>
      <c r="W255" s="111" t="s">
        <v>239</v>
      </c>
    </row>
    <row r="256" spans="2:23" ht="12.75" customHeight="1" x14ac:dyDescent="0.25">
      <c r="B256" s="20"/>
      <c r="C256" s="15"/>
      <c r="D256" s="15" t="s">
        <v>63</v>
      </c>
      <c r="E256" s="37"/>
      <c r="F256" s="37"/>
      <c r="G256" s="37" t="s">
        <v>58</v>
      </c>
      <c r="H256" s="37"/>
      <c r="I256" s="15"/>
      <c r="J256" s="16">
        <v>1500</v>
      </c>
      <c r="K256" s="15" t="s">
        <v>48</v>
      </c>
      <c r="L256" s="15" t="s">
        <v>49</v>
      </c>
      <c r="M256" s="16">
        <v>0</v>
      </c>
      <c r="N256" s="39" t="s">
        <v>50</v>
      </c>
      <c r="O256" s="92"/>
      <c r="P256" s="39"/>
      <c r="Q256" s="15"/>
      <c r="R256" s="152"/>
      <c r="S256" s="15"/>
      <c r="T256" s="15" t="s">
        <v>58</v>
      </c>
      <c r="U256" s="15" t="s">
        <v>54</v>
      </c>
      <c r="V256" s="15" t="s">
        <v>55</v>
      </c>
      <c r="W256" s="112" t="s">
        <v>58</v>
      </c>
    </row>
    <row r="257" spans="2:23" x14ac:dyDescent="0.25">
      <c r="B257" s="20"/>
      <c r="C257" s="15"/>
      <c r="D257" s="15" t="s">
        <v>60</v>
      </c>
      <c r="E257" s="37"/>
      <c r="F257" s="37"/>
      <c r="G257" s="37" t="s">
        <v>58</v>
      </c>
      <c r="H257" s="37"/>
      <c r="I257" s="15"/>
      <c r="J257" s="16">
        <v>6000</v>
      </c>
      <c r="K257" s="15" t="s">
        <v>48</v>
      </c>
      <c r="L257" s="15" t="s">
        <v>49</v>
      </c>
      <c r="M257" s="16">
        <v>0</v>
      </c>
      <c r="N257" s="39" t="s">
        <v>50</v>
      </c>
      <c r="O257" s="92"/>
      <c r="P257" s="39"/>
      <c r="Q257" s="15"/>
      <c r="R257" s="152"/>
      <c r="S257" s="15"/>
      <c r="T257" s="15" t="s">
        <v>58</v>
      </c>
      <c r="U257" s="15" t="s">
        <v>54</v>
      </c>
      <c r="V257" s="15" t="s">
        <v>55</v>
      </c>
      <c r="W257" s="112" t="s">
        <v>58</v>
      </c>
    </row>
    <row r="258" spans="2:23" x14ac:dyDescent="0.25">
      <c r="B258" s="20"/>
      <c r="C258" s="15"/>
      <c r="D258" s="15" t="s">
        <v>61</v>
      </c>
      <c r="E258" s="37"/>
      <c r="F258" s="37"/>
      <c r="G258" s="37" t="s">
        <v>58</v>
      </c>
      <c r="H258" s="37"/>
      <c r="I258" s="15"/>
      <c r="J258" s="16">
        <v>1500</v>
      </c>
      <c r="K258" s="15" t="s">
        <v>48</v>
      </c>
      <c r="L258" s="15" t="s">
        <v>49</v>
      </c>
      <c r="M258" s="16">
        <v>0</v>
      </c>
      <c r="N258" s="39" t="s">
        <v>50</v>
      </c>
      <c r="O258" s="92"/>
      <c r="P258" s="39"/>
      <c r="Q258" s="15"/>
      <c r="R258" s="152"/>
      <c r="S258" s="15"/>
      <c r="T258" s="15" t="s">
        <v>58</v>
      </c>
      <c r="U258" s="15" t="s">
        <v>54</v>
      </c>
      <c r="V258" s="15" t="s">
        <v>55</v>
      </c>
      <c r="W258" s="112" t="s">
        <v>58</v>
      </c>
    </row>
    <row r="259" spans="2:23" x14ac:dyDescent="0.25">
      <c r="B259" s="20"/>
      <c r="C259" s="15"/>
      <c r="D259" s="15" t="s">
        <v>71</v>
      </c>
      <c r="E259" s="37"/>
      <c r="F259" s="37"/>
      <c r="G259" s="37" t="s">
        <v>58</v>
      </c>
      <c r="H259" s="37"/>
      <c r="I259" s="15"/>
      <c r="J259" s="16">
        <v>360000</v>
      </c>
      <c r="K259" s="15" t="s">
        <v>73</v>
      </c>
      <c r="L259" s="15" t="s">
        <v>49</v>
      </c>
      <c r="M259" s="16">
        <v>0</v>
      </c>
      <c r="N259" s="39" t="s">
        <v>50</v>
      </c>
      <c r="O259" s="92"/>
      <c r="P259" s="39"/>
      <c r="Q259" s="15"/>
      <c r="R259" s="152"/>
      <c r="S259" s="63"/>
      <c r="T259" s="15" t="s">
        <v>58</v>
      </c>
      <c r="U259" s="15" t="s">
        <v>54</v>
      </c>
      <c r="V259" s="15" t="s">
        <v>55</v>
      </c>
      <c r="W259" s="112" t="s">
        <v>58</v>
      </c>
    </row>
    <row r="260" spans="2:23" ht="13.5" customHeight="1" x14ac:dyDescent="0.25">
      <c r="B260" s="20"/>
      <c r="C260" s="15"/>
      <c r="D260" s="15" t="s">
        <v>110</v>
      </c>
      <c r="E260" s="37"/>
      <c r="F260" s="37"/>
      <c r="G260" s="37" t="s">
        <v>58</v>
      </c>
      <c r="H260" s="37"/>
      <c r="I260" s="15"/>
      <c r="J260" s="16">
        <v>3000</v>
      </c>
      <c r="K260" s="15" t="s">
        <v>48</v>
      </c>
      <c r="L260" s="15" t="s">
        <v>49</v>
      </c>
      <c r="M260" s="17">
        <f>26.37/365</f>
        <v>7.2246575342465758E-2</v>
      </c>
      <c r="N260" s="39" t="s">
        <v>50</v>
      </c>
      <c r="O260" s="92"/>
      <c r="P260" s="39"/>
      <c r="Q260" s="15" t="s">
        <v>240</v>
      </c>
      <c r="R260" s="152"/>
      <c r="S260" s="63"/>
      <c r="T260" s="15" t="s">
        <v>58</v>
      </c>
      <c r="U260" s="15" t="s">
        <v>54</v>
      </c>
      <c r="V260" s="15" t="s">
        <v>55</v>
      </c>
      <c r="W260" s="112" t="s">
        <v>58</v>
      </c>
    </row>
    <row r="261" spans="2:23" ht="25.5" customHeight="1" x14ac:dyDescent="0.25">
      <c r="B261" s="43"/>
      <c r="C261" s="44"/>
      <c r="D261" s="44" t="s">
        <v>74</v>
      </c>
      <c r="E261" s="45"/>
      <c r="F261" s="45"/>
      <c r="G261" s="45" t="s">
        <v>236</v>
      </c>
      <c r="H261" s="45"/>
      <c r="I261" s="44"/>
      <c r="J261" s="47" t="s">
        <v>75</v>
      </c>
      <c r="K261" s="44"/>
      <c r="L261" s="44" t="s">
        <v>76</v>
      </c>
      <c r="M261" s="44"/>
      <c r="N261" s="48"/>
      <c r="O261" s="65">
        <v>8.3299999999999999E-2</v>
      </c>
      <c r="P261" s="48" t="s">
        <v>78</v>
      </c>
      <c r="Q261" s="44"/>
      <c r="R261" s="109"/>
      <c r="S261" s="148" t="s">
        <v>238</v>
      </c>
      <c r="T261" s="44" t="s">
        <v>58</v>
      </c>
      <c r="U261" s="44" t="s">
        <v>54</v>
      </c>
      <c r="V261" s="44" t="s">
        <v>79</v>
      </c>
      <c r="W261" s="71" t="s">
        <v>241</v>
      </c>
    </row>
    <row r="262" spans="2:23" ht="15" customHeight="1" x14ac:dyDescent="0.25">
      <c r="B262" s="43"/>
      <c r="C262" s="44"/>
      <c r="D262" s="44" t="s">
        <v>81</v>
      </c>
      <c r="E262" s="45"/>
      <c r="F262" s="45"/>
      <c r="G262" s="45" t="s">
        <v>58</v>
      </c>
      <c r="H262" s="45"/>
      <c r="I262" s="44"/>
      <c r="J262" s="47" t="s">
        <v>58</v>
      </c>
      <c r="K262" s="44"/>
      <c r="L262" s="44" t="s">
        <v>76</v>
      </c>
      <c r="M262" s="44"/>
      <c r="N262" s="48"/>
      <c r="O262" s="65">
        <v>8.3299999999999999E-2</v>
      </c>
      <c r="P262" s="48" t="s">
        <v>78</v>
      </c>
      <c r="Q262" s="44"/>
      <c r="R262" s="69"/>
      <c r="S262" s="149"/>
      <c r="T262" s="44" t="s">
        <v>58</v>
      </c>
      <c r="U262" s="44" t="s">
        <v>54</v>
      </c>
      <c r="V262" s="44" t="s">
        <v>79</v>
      </c>
      <c r="W262" s="49" t="s">
        <v>58</v>
      </c>
    </row>
    <row r="263" spans="2:23" ht="15" customHeight="1" x14ac:dyDescent="0.25">
      <c r="B263" s="43"/>
      <c r="C263" s="44"/>
      <c r="D263" s="44" t="s">
        <v>82</v>
      </c>
      <c r="E263" s="45"/>
      <c r="F263" s="45"/>
      <c r="G263" s="45" t="s">
        <v>58</v>
      </c>
      <c r="H263" s="45"/>
      <c r="I263" s="44"/>
      <c r="J263" s="47" t="s">
        <v>58</v>
      </c>
      <c r="K263" s="44"/>
      <c r="L263" s="44" t="s">
        <v>76</v>
      </c>
      <c r="M263" s="44"/>
      <c r="N263" s="48"/>
      <c r="O263" s="65">
        <v>4.1700000000000001E-2</v>
      </c>
      <c r="P263" s="48" t="s">
        <v>78</v>
      </c>
      <c r="Q263" s="44"/>
      <c r="R263" s="69"/>
      <c r="S263" s="149"/>
      <c r="T263" s="44" t="s">
        <v>58</v>
      </c>
      <c r="U263" s="44" t="s">
        <v>54</v>
      </c>
      <c r="V263" s="44" t="s">
        <v>79</v>
      </c>
      <c r="W263" s="49" t="s">
        <v>58</v>
      </c>
    </row>
    <row r="264" spans="2:23" ht="15" customHeight="1" x14ac:dyDescent="0.25">
      <c r="B264" s="43"/>
      <c r="C264" s="44"/>
      <c r="D264" s="44" t="s">
        <v>84</v>
      </c>
      <c r="E264" s="45"/>
      <c r="F264" s="45"/>
      <c r="G264" s="45" t="s">
        <v>58</v>
      </c>
      <c r="H264" s="45"/>
      <c r="I264" s="44"/>
      <c r="J264" s="47" t="s">
        <v>58</v>
      </c>
      <c r="K264" s="44"/>
      <c r="L264" s="44" t="s">
        <v>76</v>
      </c>
      <c r="M264" s="44"/>
      <c r="N264" s="48"/>
      <c r="O264" s="65">
        <v>8.3299999999999999E-2</v>
      </c>
      <c r="P264" s="48" t="s">
        <v>78</v>
      </c>
      <c r="Q264" s="44"/>
      <c r="R264" s="69"/>
      <c r="S264" s="149"/>
      <c r="T264" s="44" t="s">
        <v>58</v>
      </c>
      <c r="U264" s="44" t="s">
        <v>54</v>
      </c>
      <c r="V264" s="44" t="s">
        <v>79</v>
      </c>
      <c r="W264" s="49" t="s">
        <v>58</v>
      </c>
    </row>
    <row r="265" spans="2:23" ht="39" customHeight="1" x14ac:dyDescent="0.25">
      <c r="B265" s="43"/>
      <c r="C265" s="44"/>
      <c r="D265" s="44" t="s">
        <v>88</v>
      </c>
      <c r="E265" s="45"/>
      <c r="F265" s="45"/>
      <c r="G265" s="45">
        <v>45017</v>
      </c>
      <c r="H265" s="45"/>
      <c r="I265" s="44"/>
      <c r="J265" s="47" t="s">
        <v>58</v>
      </c>
      <c r="K265" s="44"/>
      <c r="L265" s="44" t="s">
        <v>76</v>
      </c>
      <c r="M265" s="44"/>
      <c r="N265" s="48"/>
      <c r="O265" s="110" t="s">
        <v>242</v>
      </c>
      <c r="P265" s="48" t="s">
        <v>78</v>
      </c>
      <c r="Q265" s="44"/>
      <c r="R265" s="69"/>
      <c r="S265" s="149"/>
      <c r="T265" s="44" t="s">
        <v>58</v>
      </c>
      <c r="U265" s="44" t="s">
        <v>54</v>
      </c>
      <c r="V265" s="44" t="s">
        <v>91</v>
      </c>
      <c r="W265" s="71" t="s">
        <v>243</v>
      </c>
    </row>
    <row r="266" spans="2:23" ht="15" customHeight="1" x14ac:dyDescent="0.25">
      <c r="B266" s="43"/>
      <c r="C266" s="44"/>
      <c r="D266" s="44" t="s">
        <v>93</v>
      </c>
      <c r="E266" s="45"/>
      <c r="F266" s="45"/>
      <c r="G266" s="45" t="s">
        <v>236</v>
      </c>
      <c r="H266" s="45"/>
      <c r="I266" s="44"/>
      <c r="J266" s="47" t="s">
        <v>58</v>
      </c>
      <c r="K266" s="44"/>
      <c r="L266" s="44" t="s">
        <v>76</v>
      </c>
      <c r="M266" s="44"/>
      <c r="N266" s="48"/>
      <c r="O266" s="110">
        <v>0.95</v>
      </c>
      <c r="P266" s="48" t="s">
        <v>78</v>
      </c>
      <c r="Q266" s="44"/>
      <c r="R266" s="69"/>
      <c r="S266" s="149"/>
      <c r="T266" s="44" t="s">
        <v>58</v>
      </c>
      <c r="U266" s="44" t="s">
        <v>54</v>
      </c>
      <c r="V266" s="44" t="s">
        <v>91</v>
      </c>
      <c r="W266" s="71" t="s">
        <v>244</v>
      </c>
    </row>
    <row r="267" spans="2:23" ht="15" customHeight="1" x14ac:dyDescent="0.25">
      <c r="B267" s="43"/>
      <c r="C267" s="44"/>
      <c r="D267" s="44" t="s">
        <v>95</v>
      </c>
      <c r="E267" s="45"/>
      <c r="F267" s="45"/>
      <c r="G267" s="45" t="s">
        <v>58</v>
      </c>
      <c r="H267" s="45"/>
      <c r="I267" s="44"/>
      <c r="J267" s="47" t="s">
        <v>58</v>
      </c>
      <c r="K267" s="44"/>
      <c r="L267" s="44" t="s">
        <v>76</v>
      </c>
      <c r="M267" s="44"/>
      <c r="N267" s="48"/>
      <c r="O267" s="110">
        <v>1.66</v>
      </c>
      <c r="P267" s="48" t="s">
        <v>78</v>
      </c>
      <c r="Q267" s="44"/>
      <c r="R267" s="69"/>
      <c r="S267" s="149"/>
      <c r="T267" s="44" t="s">
        <v>58</v>
      </c>
      <c r="U267" s="44" t="s">
        <v>54</v>
      </c>
      <c r="V267" s="44" t="s">
        <v>91</v>
      </c>
      <c r="W267" s="49" t="s">
        <v>58</v>
      </c>
    </row>
    <row r="268" spans="2:23" ht="15" customHeight="1" x14ac:dyDescent="0.25">
      <c r="B268" s="43"/>
      <c r="C268" s="44"/>
      <c r="D268" s="44" t="s">
        <v>97</v>
      </c>
      <c r="E268" s="45"/>
      <c r="F268" s="45"/>
      <c r="G268" s="45" t="s">
        <v>58</v>
      </c>
      <c r="H268" s="45"/>
      <c r="I268" s="44"/>
      <c r="J268" s="47" t="s">
        <v>58</v>
      </c>
      <c r="K268" s="44"/>
      <c r="L268" s="44" t="s">
        <v>76</v>
      </c>
      <c r="M268" s="44"/>
      <c r="N268" s="48"/>
      <c r="O268" s="110">
        <v>3.8</v>
      </c>
      <c r="P268" s="48" t="s">
        <v>78</v>
      </c>
      <c r="Q268" s="44"/>
      <c r="R268" s="69"/>
      <c r="S268" s="149"/>
      <c r="T268" s="44" t="s">
        <v>58</v>
      </c>
      <c r="U268" s="44" t="s">
        <v>54</v>
      </c>
      <c r="V268" s="44" t="s">
        <v>91</v>
      </c>
      <c r="W268" s="49" t="s">
        <v>58</v>
      </c>
    </row>
    <row r="269" spans="2:23" ht="15" customHeight="1" x14ac:dyDescent="0.25">
      <c r="B269" s="43"/>
      <c r="C269" s="44"/>
      <c r="D269" s="44" t="s">
        <v>99</v>
      </c>
      <c r="E269" s="45"/>
      <c r="F269" s="45"/>
      <c r="G269" s="45" t="s">
        <v>58</v>
      </c>
      <c r="H269" s="45"/>
      <c r="I269" s="44"/>
      <c r="J269" s="47" t="s">
        <v>58</v>
      </c>
      <c r="K269" s="44"/>
      <c r="L269" s="44" t="s">
        <v>76</v>
      </c>
      <c r="M269" s="44"/>
      <c r="N269" s="48"/>
      <c r="O269" s="110">
        <v>10.55</v>
      </c>
      <c r="P269" s="48" t="s">
        <v>78</v>
      </c>
      <c r="Q269" s="44"/>
      <c r="R269" s="69"/>
      <c r="S269" s="149"/>
      <c r="T269" s="44" t="s">
        <v>58</v>
      </c>
      <c r="U269" s="44" t="s">
        <v>54</v>
      </c>
      <c r="V269" s="44" t="s">
        <v>91</v>
      </c>
      <c r="W269" s="49" t="s">
        <v>58</v>
      </c>
    </row>
    <row r="270" spans="2:23" ht="15.75" customHeight="1" thickBot="1" x14ac:dyDescent="0.3">
      <c r="B270" s="50"/>
      <c r="C270" s="51"/>
      <c r="D270" s="51" t="s">
        <v>100</v>
      </c>
      <c r="E270" s="52"/>
      <c r="F270" s="52"/>
      <c r="G270" s="52" t="s">
        <v>58</v>
      </c>
      <c r="H270" s="52"/>
      <c r="I270" s="51"/>
      <c r="J270" s="53" t="s">
        <v>58</v>
      </c>
      <c r="K270" s="51"/>
      <c r="L270" s="51" t="s">
        <v>76</v>
      </c>
      <c r="M270" s="51"/>
      <c r="N270" s="54"/>
      <c r="O270" s="113">
        <v>10.55</v>
      </c>
      <c r="P270" s="54" t="s">
        <v>78</v>
      </c>
      <c r="Q270" s="51"/>
      <c r="R270" s="73"/>
      <c r="S270" s="150"/>
      <c r="T270" s="51" t="s">
        <v>58</v>
      </c>
      <c r="U270" s="51" t="s">
        <v>54</v>
      </c>
      <c r="V270" s="51" t="s">
        <v>91</v>
      </c>
      <c r="W270" s="55" t="s">
        <v>58</v>
      </c>
    </row>
    <row r="271" spans="2:23" x14ac:dyDescent="0.25">
      <c r="B271" s="31" t="s">
        <v>43</v>
      </c>
      <c r="C271" s="74" t="s">
        <v>253</v>
      </c>
      <c r="D271" s="32" t="s">
        <v>44</v>
      </c>
      <c r="E271" s="33">
        <v>44620</v>
      </c>
      <c r="F271" s="33">
        <v>45579</v>
      </c>
      <c r="G271" s="33" t="s">
        <v>246</v>
      </c>
      <c r="H271" s="33">
        <v>46387</v>
      </c>
      <c r="I271" s="32" t="s">
        <v>46</v>
      </c>
      <c r="J271" s="56">
        <v>8000</v>
      </c>
      <c r="K271" s="32" t="s">
        <v>48</v>
      </c>
      <c r="L271" s="32" t="s">
        <v>49</v>
      </c>
      <c r="M271" s="34">
        <f>360.54/365</f>
        <v>0.98778082191780825</v>
      </c>
      <c r="N271" s="35" t="s">
        <v>50</v>
      </c>
      <c r="O271" s="35"/>
      <c r="P271" s="35"/>
      <c r="Q271" s="32" t="s">
        <v>247</v>
      </c>
      <c r="R271" s="151" t="s">
        <v>272</v>
      </c>
      <c r="S271" s="32"/>
      <c r="T271" s="32" t="s">
        <v>53</v>
      </c>
      <c r="U271" s="32" t="s">
        <v>54</v>
      </c>
      <c r="V271" s="32" t="s">
        <v>55</v>
      </c>
      <c r="W271" s="36" t="s">
        <v>249</v>
      </c>
    </row>
    <row r="272" spans="2:23" x14ac:dyDescent="0.25">
      <c r="B272" s="20"/>
      <c r="C272" s="15"/>
      <c r="D272" s="38" t="s">
        <v>60</v>
      </c>
      <c r="E272" s="37"/>
      <c r="F272" s="37"/>
      <c r="G272" s="37" t="s">
        <v>58</v>
      </c>
      <c r="H272" s="37" t="s">
        <v>58</v>
      </c>
      <c r="I272" s="15"/>
      <c r="J272" s="93">
        <v>8000</v>
      </c>
      <c r="K272" s="38" t="s">
        <v>48</v>
      </c>
      <c r="L272" s="38" t="s">
        <v>49</v>
      </c>
      <c r="M272" s="93">
        <v>0</v>
      </c>
      <c r="N272" s="79" t="s">
        <v>50</v>
      </c>
      <c r="O272" s="79"/>
      <c r="P272" s="79"/>
      <c r="Q272" s="38"/>
      <c r="R272" s="152"/>
      <c r="S272" s="15"/>
      <c r="T272" s="15" t="s">
        <v>58</v>
      </c>
      <c r="U272" s="15" t="s">
        <v>54</v>
      </c>
      <c r="V272" s="38" t="s">
        <v>55</v>
      </c>
      <c r="W272" s="40" t="s">
        <v>58</v>
      </c>
    </row>
    <row r="273" spans="2:23" x14ac:dyDescent="0.25">
      <c r="B273" s="20"/>
      <c r="C273" s="15"/>
      <c r="D273" s="15" t="s">
        <v>61</v>
      </c>
      <c r="E273" s="37"/>
      <c r="F273" s="37"/>
      <c r="G273" s="37" t="s">
        <v>58</v>
      </c>
      <c r="H273" s="37" t="s">
        <v>58</v>
      </c>
      <c r="I273" s="15"/>
      <c r="J273" s="16">
        <v>2000</v>
      </c>
      <c r="K273" s="15" t="s">
        <v>48</v>
      </c>
      <c r="L273" s="15" t="s">
        <v>49</v>
      </c>
      <c r="M273" s="16">
        <v>0</v>
      </c>
      <c r="N273" s="39" t="s">
        <v>50</v>
      </c>
      <c r="O273" s="39"/>
      <c r="P273" s="39"/>
      <c r="Q273" s="15"/>
      <c r="R273" s="152"/>
      <c r="S273" s="15"/>
      <c r="T273" s="15" t="s">
        <v>58</v>
      </c>
      <c r="U273" s="15" t="s">
        <v>54</v>
      </c>
      <c r="V273" s="15" t="s">
        <v>55</v>
      </c>
      <c r="W273" s="40" t="s">
        <v>58</v>
      </c>
    </row>
    <row r="274" spans="2:23" x14ac:dyDescent="0.25">
      <c r="B274" s="20"/>
      <c r="C274" s="15"/>
      <c r="D274" s="15" t="s">
        <v>63</v>
      </c>
      <c r="E274" s="37"/>
      <c r="F274" s="37"/>
      <c r="G274" s="37" t="s">
        <v>58</v>
      </c>
      <c r="H274" s="37" t="s">
        <v>58</v>
      </c>
      <c r="I274" s="15"/>
      <c r="J274" s="16">
        <v>2000</v>
      </c>
      <c r="K274" s="15" t="s">
        <v>48</v>
      </c>
      <c r="L274" s="15" t="s">
        <v>49</v>
      </c>
      <c r="M274" s="16">
        <v>0</v>
      </c>
      <c r="N274" s="39" t="s">
        <v>50</v>
      </c>
      <c r="O274" s="39"/>
      <c r="P274" s="39"/>
      <c r="Q274" s="15"/>
      <c r="R274" s="152"/>
      <c r="S274" s="15"/>
      <c r="T274" s="15" t="s">
        <v>58</v>
      </c>
      <c r="U274" s="15" t="s">
        <v>54</v>
      </c>
      <c r="V274" s="15" t="s">
        <v>55</v>
      </c>
      <c r="W274" s="40" t="s">
        <v>58</v>
      </c>
    </row>
    <row r="275" spans="2:23" x14ac:dyDescent="0.25">
      <c r="B275" s="20"/>
      <c r="C275" s="15"/>
      <c r="D275" s="15" t="s">
        <v>71</v>
      </c>
      <c r="E275" s="37"/>
      <c r="F275" s="37"/>
      <c r="G275" s="37" t="s">
        <v>58</v>
      </c>
      <c r="H275" s="37">
        <v>45291</v>
      </c>
      <c r="I275" s="15"/>
      <c r="J275" s="16">
        <v>370000</v>
      </c>
      <c r="K275" s="15" t="s">
        <v>73</v>
      </c>
      <c r="L275" s="15" t="s">
        <v>49</v>
      </c>
      <c r="M275" s="16">
        <v>0</v>
      </c>
      <c r="N275" s="39" t="s">
        <v>50</v>
      </c>
      <c r="O275" s="39"/>
      <c r="P275" s="39"/>
      <c r="Q275" s="15"/>
      <c r="R275" s="152"/>
      <c r="S275" s="63"/>
      <c r="T275" s="15" t="s">
        <v>58</v>
      </c>
      <c r="U275" s="15" t="s">
        <v>54</v>
      </c>
      <c r="V275" s="15" t="s">
        <v>55</v>
      </c>
      <c r="W275" s="40" t="s">
        <v>58</v>
      </c>
    </row>
    <row r="276" spans="2:23" x14ac:dyDescent="0.25">
      <c r="B276" s="20"/>
      <c r="C276" s="15"/>
      <c r="D276" s="15" t="s">
        <v>71</v>
      </c>
      <c r="E276" s="37"/>
      <c r="F276" s="37"/>
      <c r="G276" s="85">
        <v>45292</v>
      </c>
      <c r="H276" s="37">
        <v>46387</v>
      </c>
      <c r="I276" s="15"/>
      <c r="J276" s="16">
        <v>320000</v>
      </c>
      <c r="K276" s="15" t="s">
        <v>73</v>
      </c>
      <c r="L276" s="15" t="s">
        <v>49</v>
      </c>
      <c r="M276" s="16">
        <v>0</v>
      </c>
      <c r="N276" s="39" t="s">
        <v>50</v>
      </c>
      <c r="O276" s="39"/>
      <c r="P276" s="39"/>
      <c r="Q276" s="15"/>
      <c r="R276" s="152"/>
      <c r="S276" s="63"/>
      <c r="T276" s="15" t="s">
        <v>58</v>
      </c>
      <c r="U276" s="15" t="s">
        <v>54</v>
      </c>
      <c r="V276" s="15" t="s">
        <v>55</v>
      </c>
      <c r="W276" s="40"/>
    </row>
    <row r="277" spans="2:23" x14ac:dyDescent="0.25">
      <c r="B277" s="20"/>
      <c r="C277" s="15"/>
      <c r="D277" s="15" t="s">
        <v>57</v>
      </c>
      <c r="E277" s="37"/>
      <c r="F277" s="37"/>
      <c r="G277" s="37">
        <v>44621</v>
      </c>
      <c r="H277" s="37" t="s">
        <v>58</v>
      </c>
      <c r="I277" s="15"/>
      <c r="J277" s="16">
        <v>0</v>
      </c>
      <c r="K277" s="15" t="s">
        <v>48</v>
      </c>
      <c r="L277" s="15" t="s">
        <v>49</v>
      </c>
      <c r="M277" s="17">
        <f>27.35/365</f>
        <v>7.4931506849315072E-2</v>
      </c>
      <c r="N277" s="39" t="s">
        <v>50</v>
      </c>
      <c r="O277" s="39"/>
      <c r="P277" s="39"/>
      <c r="Q277" s="15" t="s">
        <v>250</v>
      </c>
      <c r="R277" s="153"/>
      <c r="S277" s="63"/>
      <c r="T277" s="15" t="s">
        <v>58</v>
      </c>
      <c r="U277" s="15" t="s">
        <v>54</v>
      </c>
      <c r="V277" s="15" t="s">
        <v>55</v>
      </c>
      <c r="W277" s="40"/>
    </row>
    <row r="278" spans="2:23" x14ac:dyDescent="0.25">
      <c r="B278" s="43"/>
      <c r="C278" s="44"/>
      <c r="D278" s="44" t="s">
        <v>74</v>
      </c>
      <c r="E278" s="45"/>
      <c r="F278" s="45"/>
      <c r="G278" s="45" t="s">
        <v>58</v>
      </c>
      <c r="H278" s="45" t="s">
        <v>58</v>
      </c>
      <c r="I278" s="44"/>
      <c r="J278" s="47" t="s">
        <v>75</v>
      </c>
      <c r="K278" s="44"/>
      <c r="L278" s="44" t="s">
        <v>76</v>
      </c>
      <c r="M278" s="44"/>
      <c r="N278" s="48"/>
      <c r="O278" s="65">
        <v>9.6699999999999994E-2</v>
      </c>
      <c r="P278" s="48" t="s">
        <v>78</v>
      </c>
      <c r="Q278" s="44"/>
      <c r="R278" s="69"/>
      <c r="S278" s="148" t="s">
        <v>248</v>
      </c>
      <c r="T278" s="44" t="s">
        <v>58</v>
      </c>
      <c r="U278" s="44" t="s">
        <v>54</v>
      </c>
      <c r="V278" s="44" t="s">
        <v>79</v>
      </c>
      <c r="W278" s="49" t="s">
        <v>80</v>
      </c>
    </row>
    <row r="279" spans="2:23" x14ac:dyDescent="0.25">
      <c r="B279" s="43"/>
      <c r="C279" s="44"/>
      <c r="D279" s="44" t="s">
        <v>81</v>
      </c>
      <c r="E279" s="45"/>
      <c r="F279" s="45"/>
      <c r="G279" s="45" t="s">
        <v>58</v>
      </c>
      <c r="H279" s="45" t="s">
        <v>58</v>
      </c>
      <c r="I279" s="44"/>
      <c r="J279" s="47" t="s">
        <v>58</v>
      </c>
      <c r="K279" s="44"/>
      <c r="L279" s="44" t="s">
        <v>76</v>
      </c>
      <c r="M279" s="44"/>
      <c r="N279" s="48"/>
      <c r="O279" s="65">
        <v>9.6699999999999994E-2</v>
      </c>
      <c r="P279" s="48" t="s">
        <v>78</v>
      </c>
      <c r="Q279" s="44"/>
      <c r="R279" s="69"/>
      <c r="S279" s="149"/>
      <c r="T279" s="44" t="s">
        <v>58</v>
      </c>
      <c r="U279" s="44" t="s">
        <v>54</v>
      </c>
      <c r="V279" s="44" t="s">
        <v>79</v>
      </c>
      <c r="W279" s="49" t="s">
        <v>58</v>
      </c>
    </row>
    <row r="280" spans="2:23" x14ac:dyDescent="0.25">
      <c r="B280" s="43"/>
      <c r="C280" s="44"/>
      <c r="D280" s="44" t="s">
        <v>82</v>
      </c>
      <c r="E280" s="45"/>
      <c r="F280" s="45"/>
      <c r="G280" s="45" t="s">
        <v>58</v>
      </c>
      <c r="H280" s="45" t="s">
        <v>58</v>
      </c>
      <c r="I280" s="44"/>
      <c r="J280" s="47" t="s">
        <v>58</v>
      </c>
      <c r="K280" s="44"/>
      <c r="L280" s="44" t="s">
        <v>76</v>
      </c>
      <c r="M280" s="44"/>
      <c r="N280" s="48"/>
      <c r="O280" s="65">
        <v>4.8399999999999999E-2</v>
      </c>
      <c r="P280" s="48" t="s">
        <v>78</v>
      </c>
      <c r="Q280" s="44"/>
      <c r="R280" s="69"/>
      <c r="S280" s="149"/>
      <c r="T280" s="44" t="s">
        <v>58</v>
      </c>
      <c r="U280" s="44" t="s">
        <v>54</v>
      </c>
      <c r="V280" s="44" t="s">
        <v>79</v>
      </c>
      <c r="W280" s="49" t="s">
        <v>58</v>
      </c>
    </row>
    <row r="281" spans="2:23" x14ac:dyDescent="0.25">
      <c r="B281" s="43"/>
      <c r="C281" s="44"/>
      <c r="D281" s="44" t="s">
        <v>84</v>
      </c>
      <c r="E281" s="45"/>
      <c r="F281" s="45"/>
      <c r="G281" s="45" t="s">
        <v>58</v>
      </c>
      <c r="H281" s="45" t="s">
        <v>58</v>
      </c>
      <c r="I281" s="44"/>
      <c r="J281" s="47" t="s">
        <v>58</v>
      </c>
      <c r="K281" s="44"/>
      <c r="L281" s="44" t="s">
        <v>76</v>
      </c>
      <c r="M281" s="44"/>
      <c r="N281" s="48"/>
      <c r="O281" s="65">
        <v>9.6699999999999994E-2</v>
      </c>
      <c r="P281" s="48" t="s">
        <v>78</v>
      </c>
      <c r="Q281" s="44"/>
      <c r="R281" s="69"/>
      <c r="S281" s="149"/>
      <c r="T281" s="44" t="s">
        <v>58</v>
      </c>
      <c r="U281" s="44" t="s">
        <v>54</v>
      </c>
      <c r="V281" s="44" t="s">
        <v>79</v>
      </c>
      <c r="W281" s="49" t="s">
        <v>58</v>
      </c>
    </row>
    <row r="282" spans="2:23" ht="53.25" customHeight="1" x14ac:dyDescent="0.25">
      <c r="B282" s="43"/>
      <c r="C282" s="44"/>
      <c r="D282" s="44" t="s">
        <v>88</v>
      </c>
      <c r="E282" s="45"/>
      <c r="F282" s="45"/>
      <c r="G282" s="45" t="s">
        <v>58</v>
      </c>
      <c r="H282" s="45" t="s">
        <v>58</v>
      </c>
      <c r="I282" s="44"/>
      <c r="J282" s="47" t="s">
        <v>58</v>
      </c>
      <c r="K282" s="44"/>
      <c r="L282" s="44" t="s">
        <v>76</v>
      </c>
      <c r="M282" s="44"/>
      <c r="N282" s="48"/>
      <c r="O282" s="65" t="s">
        <v>251</v>
      </c>
      <c r="P282" s="48" t="s">
        <v>78</v>
      </c>
      <c r="Q282" s="44"/>
      <c r="R282" s="69"/>
      <c r="S282" s="149"/>
      <c r="T282" s="44" t="s">
        <v>58</v>
      </c>
      <c r="U282" s="44" t="s">
        <v>54</v>
      </c>
      <c r="V282" s="44" t="s">
        <v>91</v>
      </c>
      <c r="W282" s="71" t="s">
        <v>252</v>
      </c>
    </row>
    <row r="283" spans="2:23" x14ac:dyDescent="0.25">
      <c r="B283" s="43"/>
      <c r="C283" s="44"/>
      <c r="D283" s="44" t="s">
        <v>93</v>
      </c>
      <c r="E283" s="45"/>
      <c r="F283" s="45"/>
      <c r="G283" s="45" t="s">
        <v>58</v>
      </c>
      <c r="H283" s="45" t="s">
        <v>58</v>
      </c>
      <c r="I283" s="44"/>
      <c r="J283" s="44" t="s">
        <v>58</v>
      </c>
      <c r="K283" s="44"/>
      <c r="L283" s="44" t="s">
        <v>76</v>
      </c>
      <c r="M283" s="44"/>
      <c r="N283" s="48"/>
      <c r="O283" s="65">
        <v>0.97860000000000003</v>
      </c>
      <c r="P283" s="48" t="s">
        <v>78</v>
      </c>
      <c r="Q283" s="44"/>
      <c r="R283" s="69"/>
      <c r="S283" s="149"/>
      <c r="T283" s="44" t="s">
        <v>58</v>
      </c>
      <c r="U283" s="44" t="s">
        <v>54</v>
      </c>
      <c r="V283" s="44" t="s">
        <v>91</v>
      </c>
      <c r="W283" s="49"/>
    </row>
    <row r="284" spans="2:23" x14ac:dyDescent="0.25">
      <c r="B284" s="43"/>
      <c r="C284" s="44"/>
      <c r="D284" s="44" t="s">
        <v>95</v>
      </c>
      <c r="E284" s="45"/>
      <c r="F284" s="45"/>
      <c r="G284" s="45" t="s">
        <v>58</v>
      </c>
      <c r="H284" s="45" t="s">
        <v>58</v>
      </c>
      <c r="I284" s="44"/>
      <c r="J284" s="44" t="s">
        <v>58</v>
      </c>
      <c r="K284" s="44"/>
      <c r="L284" s="44" t="s">
        <v>76</v>
      </c>
      <c r="M284" s="44"/>
      <c r="N284" s="48"/>
      <c r="O284" s="65">
        <f>O283*2</f>
        <v>1.9572000000000001</v>
      </c>
      <c r="P284" s="48" t="s">
        <v>78</v>
      </c>
      <c r="Q284" s="44"/>
      <c r="R284" s="69"/>
      <c r="S284" s="149"/>
      <c r="T284" s="44" t="s">
        <v>58</v>
      </c>
      <c r="U284" s="44" t="s">
        <v>54</v>
      </c>
      <c r="V284" s="44" t="s">
        <v>91</v>
      </c>
      <c r="W284" s="49"/>
    </row>
    <row r="285" spans="2:23" x14ac:dyDescent="0.25">
      <c r="B285" s="43"/>
      <c r="C285" s="44"/>
      <c r="D285" s="44" t="s">
        <v>97</v>
      </c>
      <c r="E285" s="45"/>
      <c r="F285" s="45"/>
      <c r="G285" s="45" t="s">
        <v>58</v>
      </c>
      <c r="H285" s="45" t="s">
        <v>58</v>
      </c>
      <c r="I285" s="44"/>
      <c r="J285" s="44" t="s">
        <v>58</v>
      </c>
      <c r="K285" s="44"/>
      <c r="L285" s="44" t="s">
        <v>76</v>
      </c>
      <c r="M285" s="44"/>
      <c r="N285" s="48"/>
      <c r="O285" s="65">
        <v>3.9350999999999998</v>
      </c>
      <c r="P285" s="48" t="s">
        <v>78</v>
      </c>
      <c r="Q285" s="44"/>
      <c r="R285" s="69"/>
      <c r="S285" s="149"/>
      <c r="T285" s="44" t="s">
        <v>58</v>
      </c>
      <c r="U285" s="44" t="s">
        <v>54</v>
      </c>
      <c r="V285" s="44" t="s">
        <v>91</v>
      </c>
      <c r="W285" s="49"/>
    </row>
    <row r="286" spans="2:23" x14ac:dyDescent="0.25">
      <c r="B286" s="43"/>
      <c r="C286" s="44"/>
      <c r="D286" s="44" t="s">
        <v>99</v>
      </c>
      <c r="E286" s="45"/>
      <c r="F286" s="45"/>
      <c r="G286" s="45" t="s">
        <v>58</v>
      </c>
      <c r="H286" s="45" t="s">
        <v>58</v>
      </c>
      <c r="I286" s="44"/>
      <c r="J286" s="44" t="s">
        <v>58</v>
      </c>
      <c r="K286" s="44"/>
      <c r="L286" s="44" t="s">
        <v>76</v>
      </c>
      <c r="M286" s="44"/>
      <c r="N286" s="48"/>
      <c r="O286" s="65">
        <v>10.929600000000001</v>
      </c>
      <c r="P286" s="48" t="s">
        <v>78</v>
      </c>
      <c r="Q286" s="44"/>
      <c r="R286" s="69"/>
      <c r="S286" s="149"/>
      <c r="T286" s="44" t="s">
        <v>58</v>
      </c>
      <c r="U286" s="44" t="s">
        <v>54</v>
      </c>
      <c r="V286" s="44" t="s">
        <v>91</v>
      </c>
      <c r="W286" s="49"/>
    </row>
    <row r="287" spans="2:23" ht="13" thickBot="1" x14ac:dyDescent="0.3">
      <c r="B287" s="50"/>
      <c r="C287" s="51"/>
      <c r="D287" s="118" t="s">
        <v>100</v>
      </c>
      <c r="E287" s="52"/>
      <c r="F287" s="52"/>
      <c r="G287" s="52" t="s">
        <v>58</v>
      </c>
      <c r="H287" s="52" t="s">
        <v>58</v>
      </c>
      <c r="I287" s="51"/>
      <c r="J287" s="51" t="s">
        <v>58</v>
      </c>
      <c r="K287" s="51"/>
      <c r="L287" s="51" t="s">
        <v>76</v>
      </c>
      <c r="M287" s="51"/>
      <c r="N287" s="54"/>
      <c r="O287" s="72">
        <v>10.929600000000001</v>
      </c>
      <c r="P287" s="54" t="s">
        <v>78</v>
      </c>
      <c r="Q287" s="51"/>
      <c r="R287" s="73"/>
      <c r="S287" s="150"/>
      <c r="T287" s="51" t="s">
        <v>58</v>
      </c>
      <c r="U287" s="51" t="s">
        <v>54</v>
      </c>
      <c r="V287" s="51" t="s">
        <v>91</v>
      </c>
      <c r="W287" s="55"/>
    </row>
    <row r="288" spans="2:23" x14ac:dyDescent="0.25">
      <c r="B288" s="31" t="s">
        <v>43</v>
      </c>
      <c r="C288" s="74" t="s">
        <v>273</v>
      </c>
      <c r="D288" s="32" t="s">
        <v>44</v>
      </c>
      <c r="E288" s="33">
        <v>45474</v>
      </c>
      <c r="F288" s="33" t="s">
        <v>156</v>
      </c>
      <c r="G288" s="33">
        <v>46753</v>
      </c>
      <c r="H288" s="33">
        <v>55884</v>
      </c>
      <c r="I288" s="32" t="s">
        <v>46</v>
      </c>
      <c r="J288" s="56">
        <v>45000</v>
      </c>
      <c r="K288" s="32" t="s">
        <v>48</v>
      </c>
      <c r="L288" s="32" t="s">
        <v>49</v>
      </c>
      <c r="M288" s="34">
        <f>327/365</f>
        <v>0.89589041095890409</v>
      </c>
      <c r="N288" s="35" t="s">
        <v>50</v>
      </c>
      <c r="O288" s="35"/>
      <c r="P288" s="35"/>
      <c r="Q288" s="100" t="s">
        <v>258</v>
      </c>
      <c r="R288" s="151" t="s">
        <v>274</v>
      </c>
      <c r="S288" s="137"/>
      <c r="T288" s="32" t="s">
        <v>53</v>
      </c>
      <c r="U288" s="32" t="s">
        <v>54</v>
      </c>
      <c r="V288" s="32" t="s">
        <v>55</v>
      </c>
      <c r="W288" s="138"/>
    </row>
    <row r="289" spans="2:23" x14ac:dyDescent="0.25">
      <c r="B289" s="127"/>
      <c r="C289" s="125"/>
      <c r="D289" s="38" t="s">
        <v>60</v>
      </c>
      <c r="E289" s="128"/>
      <c r="F289" s="128"/>
      <c r="G289" s="37" t="s">
        <v>58</v>
      </c>
      <c r="H289" s="37" t="s">
        <v>58</v>
      </c>
      <c r="I289" s="15"/>
      <c r="J289" s="93">
        <v>45000</v>
      </c>
      <c r="K289" s="38" t="s">
        <v>48</v>
      </c>
      <c r="L289" s="38" t="s">
        <v>49</v>
      </c>
      <c r="M289" s="93">
        <v>0</v>
      </c>
      <c r="N289" s="79" t="s">
        <v>50</v>
      </c>
      <c r="O289" s="79"/>
      <c r="P289" s="79"/>
      <c r="Q289" s="101"/>
      <c r="R289" s="152"/>
      <c r="S289" s="124"/>
      <c r="T289" s="15" t="s">
        <v>58</v>
      </c>
      <c r="U289" s="15" t="s">
        <v>54</v>
      </c>
      <c r="V289" s="15" t="s">
        <v>55</v>
      </c>
      <c r="W289" s="126"/>
    </row>
    <row r="290" spans="2:23" x14ac:dyDescent="0.25">
      <c r="B290" s="127"/>
      <c r="C290" s="125"/>
      <c r="D290" s="15" t="s">
        <v>61</v>
      </c>
      <c r="E290" s="128"/>
      <c r="F290" s="128"/>
      <c r="G290" s="37" t="s">
        <v>58</v>
      </c>
      <c r="H290" s="37" t="s">
        <v>58</v>
      </c>
      <c r="I290" s="15"/>
      <c r="J290" s="16">
        <v>11250</v>
      </c>
      <c r="K290" s="15" t="s">
        <v>48</v>
      </c>
      <c r="L290" s="15" t="s">
        <v>49</v>
      </c>
      <c r="M290" s="16">
        <v>0</v>
      </c>
      <c r="N290" s="39" t="s">
        <v>50</v>
      </c>
      <c r="O290" s="39"/>
      <c r="P290" s="39"/>
      <c r="Q290" s="102"/>
      <c r="R290" s="152"/>
      <c r="S290" s="124"/>
      <c r="T290" s="15" t="s">
        <v>58</v>
      </c>
      <c r="U290" s="15" t="s">
        <v>54</v>
      </c>
      <c r="V290" s="15" t="s">
        <v>55</v>
      </c>
      <c r="W290" s="126"/>
    </row>
    <row r="291" spans="2:23" x14ac:dyDescent="0.25">
      <c r="B291" s="127"/>
      <c r="C291" s="125"/>
      <c r="D291" s="15" t="s">
        <v>63</v>
      </c>
      <c r="E291" s="128"/>
      <c r="F291" s="128"/>
      <c r="G291" s="37" t="s">
        <v>58</v>
      </c>
      <c r="H291" s="37" t="s">
        <v>58</v>
      </c>
      <c r="I291" s="15"/>
      <c r="J291" s="16">
        <v>11250</v>
      </c>
      <c r="K291" s="15" t="s">
        <v>48</v>
      </c>
      <c r="L291" s="15" t="s">
        <v>49</v>
      </c>
      <c r="M291" s="16">
        <v>0</v>
      </c>
      <c r="N291" s="39" t="s">
        <v>50</v>
      </c>
      <c r="O291" s="39"/>
      <c r="P291" s="39"/>
      <c r="Q291" s="102"/>
      <c r="R291" s="152"/>
      <c r="S291" s="124"/>
      <c r="T291" s="15" t="s">
        <v>58</v>
      </c>
      <c r="U291" s="15" t="s">
        <v>54</v>
      </c>
      <c r="V291" s="15" t="s">
        <v>55</v>
      </c>
      <c r="W291" s="126"/>
    </row>
    <row r="292" spans="2:23" x14ac:dyDescent="0.25">
      <c r="B292" s="127"/>
      <c r="C292" s="125"/>
      <c r="D292" s="15" t="s">
        <v>71</v>
      </c>
      <c r="E292" s="128"/>
      <c r="F292" s="128"/>
      <c r="G292" s="37" t="s">
        <v>227</v>
      </c>
      <c r="H292" s="37" t="s">
        <v>58</v>
      </c>
      <c r="I292" s="15"/>
      <c r="J292" s="16">
        <v>1800000</v>
      </c>
      <c r="K292" s="15" t="s">
        <v>73</v>
      </c>
      <c r="L292" s="15" t="s">
        <v>49</v>
      </c>
      <c r="M292" s="16">
        <v>0</v>
      </c>
      <c r="N292" s="39" t="s">
        <v>50</v>
      </c>
      <c r="O292" s="39"/>
      <c r="P292" s="39"/>
      <c r="Q292" s="102"/>
      <c r="R292" s="152"/>
      <c r="S292" s="124"/>
      <c r="T292" s="15" t="s">
        <v>58</v>
      </c>
      <c r="U292" s="15" t="s">
        <v>54</v>
      </c>
      <c r="V292" s="15" t="s">
        <v>55</v>
      </c>
      <c r="W292" s="126"/>
    </row>
    <row r="293" spans="2:23" x14ac:dyDescent="0.25">
      <c r="B293" s="127"/>
      <c r="C293" s="125"/>
      <c r="D293" s="15" t="s">
        <v>57</v>
      </c>
      <c r="E293" s="128"/>
      <c r="F293" s="128"/>
      <c r="G293" s="37" t="s">
        <v>58</v>
      </c>
      <c r="H293" s="37" t="s">
        <v>228</v>
      </c>
      <c r="I293" s="15"/>
      <c r="J293" s="16">
        <v>0</v>
      </c>
      <c r="K293" s="15" t="s">
        <v>48</v>
      </c>
      <c r="L293" s="15" t="s">
        <v>49</v>
      </c>
      <c r="M293" s="17">
        <f>30.92/365</f>
        <v>8.4712328767123299E-2</v>
      </c>
      <c r="N293" s="39" t="s">
        <v>50</v>
      </c>
      <c r="O293" s="39"/>
      <c r="P293" s="39"/>
      <c r="Q293" s="102" t="s">
        <v>259</v>
      </c>
      <c r="R293" s="152"/>
      <c r="S293" s="124"/>
      <c r="T293" s="15" t="s">
        <v>58</v>
      </c>
      <c r="U293" s="15" t="s">
        <v>54</v>
      </c>
      <c r="V293" s="15" t="s">
        <v>55</v>
      </c>
      <c r="W293" s="126"/>
    </row>
    <row r="294" spans="2:23" x14ac:dyDescent="0.25">
      <c r="B294" s="127"/>
      <c r="C294" s="125"/>
      <c r="D294" s="15" t="s">
        <v>64</v>
      </c>
      <c r="E294" s="128"/>
      <c r="F294" s="128"/>
      <c r="G294" s="37" t="s">
        <v>58</v>
      </c>
      <c r="H294" s="37" t="s">
        <v>228</v>
      </c>
      <c r="I294" s="15"/>
      <c r="J294" s="16">
        <v>0</v>
      </c>
      <c r="K294" s="15" t="s">
        <v>48</v>
      </c>
      <c r="L294" s="15" t="s">
        <v>49</v>
      </c>
      <c r="M294" s="16">
        <v>0</v>
      </c>
      <c r="N294" s="39" t="s">
        <v>50</v>
      </c>
      <c r="O294" s="39"/>
      <c r="P294" s="39"/>
      <c r="Q294" s="101"/>
      <c r="R294" s="153"/>
      <c r="S294" s="125"/>
      <c r="T294" s="15" t="s">
        <v>58</v>
      </c>
      <c r="U294" s="15" t="s">
        <v>54</v>
      </c>
      <c r="V294" s="15" t="s">
        <v>55</v>
      </c>
      <c r="W294" s="126"/>
    </row>
    <row r="295" spans="2:23" x14ac:dyDescent="0.25">
      <c r="B295" s="120"/>
      <c r="C295" s="119"/>
      <c r="D295" s="44" t="s">
        <v>74</v>
      </c>
      <c r="E295" s="121"/>
      <c r="F295" s="122"/>
      <c r="G295" s="45" t="s">
        <v>58</v>
      </c>
      <c r="H295" s="45" t="s">
        <v>58</v>
      </c>
      <c r="I295" s="44"/>
      <c r="J295" s="105" t="s">
        <v>75</v>
      </c>
      <c r="K295" s="44"/>
      <c r="L295" s="44" t="s">
        <v>76</v>
      </c>
      <c r="M295" s="44"/>
      <c r="N295" s="48"/>
      <c r="O295" s="65">
        <v>0.1094</v>
      </c>
      <c r="P295" s="48" t="s">
        <v>78</v>
      </c>
      <c r="Q295" s="119"/>
      <c r="R295" s="129"/>
      <c r="S295" s="148" t="s">
        <v>274</v>
      </c>
      <c r="T295" s="44" t="s">
        <v>58</v>
      </c>
      <c r="U295" s="44" t="s">
        <v>54</v>
      </c>
      <c r="V295" s="44" t="s">
        <v>79</v>
      </c>
      <c r="W295" s="49" t="s">
        <v>80</v>
      </c>
    </row>
    <row r="296" spans="2:23" x14ac:dyDescent="0.25">
      <c r="B296" s="120"/>
      <c r="C296" s="119"/>
      <c r="D296" s="44" t="s">
        <v>81</v>
      </c>
      <c r="E296" s="121"/>
      <c r="F296" s="122"/>
      <c r="G296" s="45" t="s">
        <v>58</v>
      </c>
      <c r="H296" s="45" t="s">
        <v>58</v>
      </c>
      <c r="I296" s="44"/>
      <c r="J296" s="105" t="s">
        <v>58</v>
      </c>
      <c r="K296" s="44"/>
      <c r="L296" s="44" t="s">
        <v>76</v>
      </c>
      <c r="M296" s="44"/>
      <c r="N296" s="48"/>
      <c r="O296" s="65">
        <v>0.1094</v>
      </c>
      <c r="P296" s="48" t="s">
        <v>78</v>
      </c>
      <c r="Q296" s="119"/>
      <c r="R296" s="123"/>
      <c r="S296" s="149"/>
      <c r="T296" s="44" t="s">
        <v>58</v>
      </c>
      <c r="U296" s="44" t="s">
        <v>54</v>
      </c>
      <c r="V296" s="44" t="s">
        <v>79</v>
      </c>
      <c r="W296" s="49" t="s">
        <v>58</v>
      </c>
    </row>
    <row r="297" spans="2:23" x14ac:dyDescent="0.25">
      <c r="B297" s="120"/>
      <c r="C297" s="119"/>
      <c r="D297" s="44" t="s">
        <v>82</v>
      </c>
      <c r="E297" s="121"/>
      <c r="F297" s="122"/>
      <c r="G297" s="45" t="s">
        <v>58</v>
      </c>
      <c r="H297" s="45" t="s">
        <v>58</v>
      </c>
      <c r="I297" s="44"/>
      <c r="J297" s="105" t="s">
        <v>58</v>
      </c>
      <c r="K297" s="44"/>
      <c r="L297" s="44" t="s">
        <v>76</v>
      </c>
      <c r="M297" s="44"/>
      <c r="N297" s="48"/>
      <c r="O297" s="65">
        <v>5.4800000000000001E-2</v>
      </c>
      <c r="P297" s="48" t="s">
        <v>78</v>
      </c>
      <c r="Q297" s="119"/>
      <c r="R297" s="123"/>
      <c r="S297" s="149"/>
      <c r="T297" s="44" t="s">
        <v>58</v>
      </c>
      <c r="U297" s="44" t="s">
        <v>54</v>
      </c>
      <c r="V297" s="44" t="s">
        <v>79</v>
      </c>
      <c r="W297" s="49" t="s">
        <v>58</v>
      </c>
    </row>
    <row r="298" spans="2:23" x14ac:dyDescent="0.25">
      <c r="B298" s="120"/>
      <c r="C298" s="119"/>
      <c r="D298" s="44" t="s">
        <v>84</v>
      </c>
      <c r="E298" s="121"/>
      <c r="F298" s="122"/>
      <c r="G298" s="45" t="s">
        <v>58</v>
      </c>
      <c r="H298" s="45" t="s">
        <v>58</v>
      </c>
      <c r="I298" s="44"/>
      <c r="J298" s="105" t="s">
        <v>58</v>
      </c>
      <c r="K298" s="44"/>
      <c r="L298" s="44" t="s">
        <v>76</v>
      </c>
      <c r="M298" s="44"/>
      <c r="N298" s="48"/>
      <c r="O298" s="65">
        <v>0.1094</v>
      </c>
      <c r="P298" s="48" t="s">
        <v>78</v>
      </c>
      <c r="Q298" s="119"/>
      <c r="R298" s="123"/>
      <c r="S298" s="149"/>
      <c r="T298" s="44" t="s">
        <v>58</v>
      </c>
      <c r="U298" s="44" t="s">
        <v>54</v>
      </c>
      <c r="V298" s="44" t="s">
        <v>79</v>
      </c>
      <c r="W298" s="49" t="s">
        <v>58</v>
      </c>
    </row>
    <row r="299" spans="2:23" x14ac:dyDescent="0.25">
      <c r="B299" s="120"/>
      <c r="C299" s="119"/>
      <c r="D299" s="44" t="s">
        <v>260</v>
      </c>
      <c r="E299" s="121"/>
      <c r="F299" s="122"/>
      <c r="G299" s="45" t="s">
        <v>58</v>
      </c>
      <c r="H299" s="45" t="s">
        <v>58</v>
      </c>
      <c r="I299" s="44"/>
      <c r="J299" s="105" t="s">
        <v>58</v>
      </c>
      <c r="K299" s="44"/>
      <c r="L299" s="44" t="s">
        <v>76</v>
      </c>
      <c r="M299" s="44"/>
      <c r="N299" s="48"/>
      <c r="O299" s="65">
        <v>1.83E-2</v>
      </c>
      <c r="P299" s="48" t="s">
        <v>78</v>
      </c>
      <c r="Q299" s="119"/>
      <c r="R299" s="123"/>
      <c r="S299" s="149"/>
      <c r="T299" s="44" t="s">
        <v>58</v>
      </c>
      <c r="U299" s="44" t="s">
        <v>54</v>
      </c>
      <c r="V299" s="44" t="s">
        <v>79</v>
      </c>
      <c r="W299" s="49" t="s">
        <v>58</v>
      </c>
    </row>
    <row r="300" spans="2:23" x14ac:dyDescent="0.25">
      <c r="B300" s="120"/>
      <c r="C300" s="119"/>
      <c r="D300" s="44" t="s">
        <v>87</v>
      </c>
      <c r="E300" s="121"/>
      <c r="F300" s="122"/>
      <c r="G300" s="45" t="s">
        <v>58</v>
      </c>
      <c r="H300" s="45" t="s">
        <v>58</v>
      </c>
      <c r="I300" s="44"/>
      <c r="J300" s="105" t="s">
        <v>58</v>
      </c>
      <c r="K300" s="44"/>
      <c r="L300" s="44" t="s">
        <v>76</v>
      </c>
      <c r="M300" s="44"/>
      <c r="N300" s="48"/>
      <c r="O300" s="65">
        <v>1.83E-2</v>
      </c>
      <c r="P300" s="48" t="s">
        <v>78</v>
      </c>
      <c r="Q300" s="119"/>
      <c r="R300" s="123"/>
      <c r="S300" s="149"/>
      <c r="T300" s="44" t="s">
        <v>58</v>
      </c>
      <c r="U300" s="44" t="s">
        <v>54</v>
      </c>
      <c r="V300" s="44" t="s">
        <v>79</v>
      </c>
      <c r="W300" s="49" t="s">
        <v>58</v>
      </c>
    </row>
    <row r="301" spans="2:23" x14ac:dyDescent="0.25">
      <c r="B301" s="120"/>
      <c r="C301" s="119"/>
      <c r="D301" s="44" t="s">
        <v>88</v>
      </c>
      <c r="E301" s="121"/>
      <c r="F301" s="122"/>
      <c r="G301" s="45" t="s">
        <v>58</v>
      </c>
      <c r="H301" s="45" t="s">
        <v>58</v>
      </c>
      <c r="I301" s="44"/>
      <c r="J301" s="105" t="s">
        <v>58</v>
      </c>
      <c r="K301" s="44"/>
      <c r="L301" s="44" t="s">
        <v>76</v>
      </c>
      <c r="M301" s="44"/>
      <c r="N301" s="48"/>
      <c r="O301" s="65">
        <v>1.1137999999999999</v>
      </c>
      <c r="P301" s="48" t="s">
        <v>78</v>
      </c>
      <c r="Q301" s="119"/>
      <c r="R301" s="123"/>
      <c r="S301" s="149"/>
      <c r="T301" s="44" t="s">
        <v>58</v>
      </c>
      <c r="U301" s="44" t="s">
        <v>54</v>
      </c>
      <c r="V301" s="44" t="s">
        <v>91</v>
      </c>
      <c r="W301" s="49"/>
    </row>
    <row r="302" spans="2:23" x14ac:dyDescent="0.25">
      <c r="B302" s="120"/>
      <c r="C302" s="119"/>
      <c r="D302" s="44" t="s">
        <v>93</v>
      </c>
      <c r="E302" s="121"/>
      <c r="F302" s="122"/>
      <c r="G302" s="45" t="s">
        <v>58</v>
      </c>
      <c r="H302" s="45" t="s">
        <v>58</v>
      </c>
      <c r="I302" s="44"/>
      <c r="J302" s="105" t="s">
        <v>58</v>
      </c>
      <c r="K302" s="44"/>
      <c r="L302" s="44" t="s">
        <v>76</v>
      </c>
      <c r="M302" s="44"/>
      <c r="N302" s="48"/>
      <c r="O302" s="65">
        <v>1.1137999999999999</v>
      </c>
      <c r="P302" s="48" t="s">
        <v>78</v>
      </c>
      <c r="Q302" s="119"/>
      <c r="R302" s="123"/>
      <c r="S302" s="149"/>
      <c r="T302" s="44" t="s">
        <v>58</v>
      </c>
      <c r="U302" s="44" t="s">
        <v>54</v>
      </c>
      <c r="V302" s="44" t="s">
        <v>91</v>
      </c>
      <c r="W302" s="49"/>
    </row>
    <row r="303" spans="2:23" x14ac:dyDescent="0.25">
      <c r="B303" s="120"/>
      <c r="C303" s="119"/>
      <c r="D303" s="44" t="s">
        <v>95</v>
      </c>
      <c r="E303" s="121"/>
      <c r="F303" s="122"/>
      <c r="G303" s="45" t="s">
        <v>58</v>
      </c>
      <c r="H303" s="45" t="s">
        <v>58</v>
      </c>
      <c r="I303" s="44"/>
      <c r="J303" s="105" t="s">
        <v>58</v>
      </c>
      <c r="K303" s="44"/>
      <c r="L303" s="44" t="s">
        <v>76</v>
      </c>
      <c r="M303" s="44"/>
      <c r="N303" s="48"/>
      <c r="O303" s="65">
        <v>2.1806999999999999</v>
      </c>
      <c r="P303" s="48" t="s">
        <v>78</v>
      </c>
      <c r="Q303" s="119"/>
      <c r="R303" s="123"/>
      <c r="S303" s="149"/>
      <c r="T303" s="44" t="s">
        <v>58</v>
      </c>
      <c r="U303" s="44" t="s">
        <v>54</v>
      </c>
      <c r="V303" s="44" t="s">
        <v>91</v>
      </c>
      <c r="W303" s="49"/>
    </row>
    <row r="304" spans="2:23" x14ac:dyDescent="0.25">
      <c r="B304" s="120"/>
      <c r="C304" s="119"/>
      <c r="D304" s="44" t="s">
        <v>97</v>
      </c>
      <c r="E304" s="121"/>
      <c r="F304" s="122"/>
      <c r="G304" s="45" t="s">
        <v>58</v>
      </c>
      <c r="H304" s="45" t="s">
        <v>58</v>
      </c>
      <c r="I304" s="44"/>
      <c r="J304" s="105" t="s">
        <v>58</v>
      </c>
      <c r="K304" s="44"/>
      <c r="L304" s="44" t="s">
        <v>76</v>
      </c>
      <c r="M304" s="44"/>
      <c r="N304" s="48"/>
      <c r="O304" s="65">
        <v>4.4553000000000003</v>
      </c>
      <c r="P304" s="48" t="s">
        <v>78</v>
      </c>
      <c r="Q304" s="119"/>
      <c r="R304" s="123"/>
      <c r="S304" s="149"/>
      <c r="T304" s="44" t="s">
        <v>58</v>
      </c>
      <c r="U304" s="44" t="s">
        <v>54</v>
      </c>
      <c r="V304" s="44" t="s">
        <v>91</v>
      </c>
      <c r="W304" s="49"/>
    </row>
    <row r="305" spans="2:23" x14ac:dyDescent="0.25">
      <c r="B305" s="120"/>
      <c r="C305" s="119"/>
      <c r="D305" s="44" t="s">
        <v>99</v>
      </c>
      <c r="E305" s="121"/>
      <c r="F305" s="122"/>
      <c r="G305" s="45" t="s">
        <v>58</v>
      </c>
      <c r="H305" s="45" t="s">
        <v>58</v>
      </c>
      <c r="I305" s="44"/>
      <c r="J305" s="105" t="s">
        <v>58</v>
      </c>
      <c r="K305" s="44"/>
      <c r="L305" s="44" t="s">
        <v>76</v>
      </c>
      <c r="M305" s="44"/>
      <c r="N305" s="48"/>
      <c r="O305" s="65">
        <v>12.3576</v>
      </c>
      <c r="P305" s="48" t="s">
        <v>78</v>
      </c>
      <c r="Q305" s="119"/>
      <c r="R305" s="123"/>
      <c r="S305" s="149"/>
      <c r="T305" s="44" t="s">
        <v>58</v>
      </c>
      <c r="U305" s="44" t="s">
        <v>54</v>
      </c>
      <c r="V305" s="44" t="s">
        <v>91</v>
      </c>
      <c r="W305" s="49"/>
    </row>
    <row r="306" spans="2:23" ht="13" thickBot="1" x14ac:dyDescent="0.3">
      <c r="B306" s="139"/>
      <c r="C306" s="140"/>
      <c r="D306" s="143" t="s">
        <v>100</v>
      </c>
      <c r="E306" s="141"/>
      <c r="F306" s="141"/>
      <c r="G306" s="144" t="s">
        <v>58</v>
      </c>
      <c r="H306" s="144" t="s">
        <v>58</v>
      </c>
      <c r="I306" s="143"/>
      <c r="J306" s="143" t="s">
        <v>58</v>
      </c>
      <c r="K306" s="143"/>
      <c r="L306" s="143" t="s">
        <v>76</v>
      </c>
      <c r="M306" s="143"/>
      <c r="N306" s="145"/>
      <c r="O306" s="146">
        <v>12.3576</v>
      </c>
      <c r="P306" s="145" t="s">
        <v>78</v>
      </c>
      <c r="Q306" s="140"/>
      <c r="R306" s="142"/>
      <c r="S306" s="150"/>
      <c r="T306" s="51" t="s">
        <v>58</v>
      </c>
      <c r="U306" s="51" t="s">
        <v>54</v>
      </c>
      <c r="V306" s="143" t="s">
        <v>91</v>
      </c>
      <c r="W306" s="147"/>
    </row>
    <row r="307" spans="2:23" x14ac:dyDescent="0.25">
      <c r="B307" s="31" t="s">
        <v>43</v>
      </c>
      <c r="C307" s="74" t="s">
        <v>276</v>
      </c>
      <c r="D307" s="32" t="s">
        <v>60</v>
      </c>
      <c r="E307" s="33">
        <v>45747</v>
      </c>
      <c r="F307" s="33" t="s">
        <v>156</v>
      </c>
      <c r="G307" s="33">
        <v>45748</v>
      </c>
      <c r="H307" s="33">
        <v>46295</v>
      </c>
      <c r="I307" s="32" t="s">
        <v>46</v>
      </c>
      <c r="J307" s="56">
        <v>0</v>
      </c>
      <c r="K307" s="32" t="s">
        <v>48</v>
      </c>
      <c r="L307" s="32" t="s">
        <v>49</v>
      </c>
      <c r="M307" s="56">
        <v>0</v>
      </c>
      <c r="N307" s="35" t="s">
        <v>50</v>
      </c>
      <c r="O307" s="57"/>
      <c r="P307" s="35"/>
      <c r="Q307" s="114" t="s">
        <v>178</v>
      </c>
      <c r="R307" s="102" t="s">
        <v>156</v>
      </c>
      <c r="S307" s="32"/>
      <c r="T307" s="32" t="s">
        <v>53</v>
      </c>
      <c r="U307" s="32" t="s">
        <v>54</v>
      </c>
      <c r="V307" s="32" t="s">
        <v>55</v>
      </c>
      <c r="W307" s="36"/>
    </row>
    <row r="308" spans="2:23" x14ac:dyDescent="0.25">
      <c r="B308" s="20"/>
      <c r="C308" s="15"/>
      <c r="D308" s="15" t="s">
        <v>61</v>
      </c>
      <c r="E308" s="37"/>
      <c r="F308" s="37"/>
      <c r="G308" s="37" t="s">
        <v>58</v>
      </c>
      <c r="H308" s="37" t="s">
        <v>58</v>
      </c>
      <c r="I308" s="15"/>
      <c r="J308" s="16">
        <f>J307/4</f>
        <v>0</v>
      </c>
      <c r="K308" s="15" t="s">
        <v>48</v>
      </c>
      <c r="L308" s="15" t="s">
        <v>49</v>
      </c>
      <c r="M308" s="16">
        <v>0</v>
      </c>
      <c r="N308" s="39" t="s">
        <v>50</v>
      </c>
      <c r="O308" s="19"/>
      <c r="P308" s="39"/>
      <c r="Q308" s="88"/>
      <c r="R308" s="87"/>
      <c r="S308" s="15"/>
      <c r="T308" s="15" t="s">
        <v>58</v>
      </c>
      <c r="U308" s="15" t="s">
        <v>54</v>
      </c>
      <c r="V308" s="15" t="s">
        <v>55</v>
      </c>
      <c r="W308" s="40"/>
    </row>
    <row r="309" spans="2:23" x14ac:dyDescent="0.25">
      <c r="B309" s="20"/>
      <c r="C309" s="15"/>
      <c r="D309" s="15" t="s">
        <v>44</v>
      </c>
      <c r="E309" s="37"/>
      <c r="F309" s="37"/>
      <c r="G309" s="37" t="s">
        <v>58</v>
      </c>
      <c r="H309" s="37" t="s">
        <v>58</v>
      </c>
      <c r="I309" s="15"/>
      <c r="J309" s="16">
        <f>J308/4</f>
        <v>0</v>
      </c>
      <c r="K309" s="15" t="s">
        <v>48</v>
      </c>
      <c r="L309" s="15" t="s">
        <v>49</v>
      </c>
      <c r="M309" s="16">
        <v>0</v>
      </c>
      <c r="N309" s="39" t="s">
        <v>50</v>
      </c>
      <c r="O309" s="19"/>
      <c r="P309" s="39"/>
      <c r="Q309" s="88"/>
      <c r="R309" s="87"/>
      <c r="S309" s="15"/>
      <c r="T309" s="15" t="s">
        <v>58</v>
      </c>
      <c r="U309" s="15" t="s">
        <v>54</v>
      </c>
      <c r="V309" s="15" t="s">
        <v>55</v>
      </c>
      <c r="W309" s="40"/>
    </row>
    <row r="310" spans="2:23" x14ac:dyDescent="0.25">
      <c r="B310" s="20"/>
      <c r="C310" s="15"/>
      <c r="D310" s="15" t="s">
        <v>63</v>
      </c>
      <c r="E310" s="37"/>
      <c r="F310" s="37"/>
      <c r="G310" s="37" t="s">
        <v>58</v>
      </c>
      <c r="H310" s="37" t="s">
        <v>58</v>
      </c>
      <c r="I310" s="15"/>
      <c r="J310" s="16">
        <f>J308</f>
        <v>0</v>
      </c>
      <c r="K310" s="15" t="s">
        <v>48</v>
      </c>
      <c r="L310" s="15" t="s">
        <v>49</v>
      </c>
      <c r="M310" s="16">
        <v>0</v>
      </c>
      <c r="N310" s="39" t="s">
        <v>50</v>
      </c>
      <c r="O310" s="19"/>
      <c r="P310" s="39"/>
      <c r="Q310" s="88"/>
      <c r="R310" s="87"/>
      <c r="S310" s="15"/>
      <c r="T310" s="15" t="s">
        <v>58</v>
      </c>
      <c r="U310" s="15" t="s">
        <v>54</v>
      </c>
      <c r="V310" s="15" t="s">
        <v>55</v>
      </c>
      <c r="W310" s="40"/>
    </row>
    <row r="311" spans="2:23" x14ac:dyDescent="0.25">
      <c r="B311" s="20"/>
      <c r="C311" s="15"/>
      <c r="D311" s="15" t="s">
        <v>110</v>
      </c>
      <c r="E311" s="37"/>
      <c r="F311" s="62"/>
      <c r="G311" s="37" t="s">
        <v>58</v>
      </c>
      <c r="H311" s="37" t="s">
        <v>58</v>
      </c>
      <c r="I311" s="15"/>
      <c r="J311" s="16">
        <f>J310*2</f>
        <v>0</v>
      </c>
      <c r="K311" s="15" t="s">
        <v>48</v>
      </c>
      <c r="L311" s="15" t="s">
        <v>49</v>
      </c>
      <c r="M311" s="16">
        <v>0</v>
      </c>
      <c r="N311" s="39" t="s">
        <v>50</v>
      </c>
      <c r="O311" s="19"/>
      <c r="P311" s="39"/>
      <c r="Q311" s="88"/>
      <c r="R311" s="87"/>
      <c r="S311" s="63"/>
      <c r="T311" s="15" t="s">
        <v>58</v>
      </c>
      <c r="U311" s="15" t="s">
        <v>54</v>
      </c>
      <c r="V311" s="15" t="s">
        <v>55</v>
      </c>
      <c r="W311" s="40"/>
    </row>
    <row r="312" spans="2:23" x14ac:dyDescent="0.25">
      <c r="B312" s="20"/>
      <c r="C312" s="15"/>
      <c r="D312" s="15" t="s">
        <v>179</v>
      </c>
      <c r="E312" s="37"/>
      <c r="F312" s="62"/>
      <c r="G312" s="37" t="s">
        <v>58</v>
      </c>
      <c r="H312" s="37" t="s">
        <v>58</v>
      </c>
      <c r="I312" s="15"/>
      <c r="J312" s="16">
        <v>0</v>
      </c>
      <c r="K312" s="15" t="s">
        <v>48</v>
      </c>
      <c r="L312" s="15" t="s">
        <v>49</v>
      </c>
      <c r="M312" s="16">
        <v>0</v>
      </c>
      <c r="N312" s="39" t="s">
        <v>50</v>
      </c>
      <c r="O312" s="19"/>
      <c r="P312" s="39"/>
      <c r="Q312" s="88"/>
      <c r="R312" s="87"/>
      <c r="S312" s="63"/>
      <c r="T312" s="15" t="s">
        <v>58</v>
      </c>
      <c r="U312" s="15" t="s">
        <v>54</v>
      </c>
      <c r="V312" s="15" t="s">
        <v>55</v>
      </c>
      <c r="W312" s="40"/>
    </row>
    <row r="313" spans="2:23" x14ac:dyDescent="0.25">
      <c r="B313" s="20"/>
      <c r="C313" s="15"/>
      <c r="D313" s="15" t="s">
        <v>71</v>
      </c>
      <c r="E313" s="37"/>
      <c r="F313" s="37"/>
      <c r="G313" s="37" t="s">
        <v>58</v>
      </c>
      <c r="H313" s="37">
        <v>45838</v>
      </c>
      <c r="I313" s="15"/>
      <c r="J313" s="16">
        <v>0</v>
      </c>
      <c r="K313" s="15" t="s">
        <v>73</v>
      </c>
      <c r="L313" s="15" t="s">
        <v>49</v>
      </c>
      <c r="M313" s="16">
        <v>0</v>
      </c>
      <c r="N313" s="39" t="s">
        <v>50</v>
      </c>
      <c r="O313" s="19"/>
      <c r="P313" s="19"/>
      <c r="Q313" s="19"/>
      <c r="R313" s="19"/>
      <c r="S313" s="63"/>
      <c r="T313" s="15" t="s">
        <v>58</v>
      </c>
      <c r="U313" s="15" t="s">
        <v>54</v>
      </c>
      <c r="V313" s="15" t="s">
        <v>55</v>
      </c>
      <c r="W313" s="40"/>
    </row>
    <row r="314" spans="2:23" x14ac:dyDescent="0.25">
      <c r="B314" s="20"/>
      <c r="C314" s="15"/>
      <c r="D314" s="15" t="s">
        <v>71</v>
      </c>
      <c r="E314" s="37"/>
      <c r="F314" s="37"/>
      <c r="G314" s="37">
        <v>45839</v>
      </c>
      <c r="H314" s="37">
        <v>46081</v>
      </c>
      <c r="I314" s="15"/>
      <c r="J314" s="16">
        <v>1000000</v>
      </c>
      <c r="K314" s="15" t="s">
        <v>73</v>
      </c>
      <c r="L314" s="15" t="s">
        <v>49</v>
      </c>
      <c r="M314" s="16">
        <v>0</v>
      </c>
      <c r="N314" s="39" t="s">
        <v>50</v>
      </c>
      <c r="O314" s="19"/>
      <c r="P314" s="19"/>
      <c r="Q314" s="19"/>
      <c r="R314" s="19"/>
      <c r="S314" s="63"/>
      <c r="T314" s="15" t="s">
        <v>58</v>
      </c>
      <c r="U314" s="15" t="s">
        <v>54</v>
      </c>
      <c r="V314" s="15" t="s">
        <v>55</v>
      </c>
      <c r="W314" s="40"/>
    </row>
    <row r="315" spans="2:23" x14ac:dyDescent="0.25">
      <c r="B315" s="20"/>
      <c r="C315" s="15"/>
      <c r="D315" s="15" t="s">
        <v>71</v>
      </c>
      <c r="E315" s="37"/>
      <c r="F315" s="37"/>
      <c r="G315" s="37">
        <v>46082</v>
      </c>
      <c r="H315" s="37">
        <v>46203</v>
      </c>
      <c r="I315" s="15"/>
      <c r="J315" s="16">
        <v>0</v>
      </c>
      <c r="K315" s="15" t="s">
        <v>73</v>
      </c>
      <c r="L315" s="15" t="s">
        <v>49</v>
      </c>
      <c r="M315" s="16">
        <v>0</v>
      </c>
      <c r="N315" s="39" t="s">
        <v>50</v>
      </c>
      <c r="O315" s="19"/>
      <c r="P315" s="19"/>
      <c r="Q315" s="19"/>
      <c r="R315" s="19"/>
      <c r="S315" s="63"/>
      <c r="T315" s="15" t="s">
        <v>58</v>
      </c>
      <c r="U315" s="15" t="s">
        <v>54</v>
      </c>
      <c r="V315" s="15" t="s">
        <v>55</v>
      </c>
      <c r="W315" s="40"/>
    </row>
    <row r="316" spans="2:23" x14ac:dyDescent="0.25">
      <c r="B316" s="20"/>
      <c r="C316" s="15"/>
      <c r="D316" s="15" t="s">
        <v>71</v>
      </c>
      <c r="E316" s="37"/>
      <c r="F316" s="37"/>
      <c r="G316" s="37">
        <v>46204</v>
      </c>
      <c r="H316" s="37">
        <v>46295</v>
      </c>
      <c r="I316" s="15"/>
      <c r="J316" s="16">
        <v>1000000</v>
      </c>
      <c r="K316" s="15" t="s">
        <v>73</v>
      </c>
      <c r="L316" s="15" t="s">
        <v>49</v>
      </c>
      <c r="M316" s="16">
        <v>0</v>
      </c>
      <c r="N316" s="39" t="s">
        <v>50</v>
      </c>
      <c r="O316" s="19"/>
      <c r="P316" s="19"/>
      <c r="Q316" s="19"/>
      <c r="R316" s="19"/>
      <c r="S316" s="63"/>
      <c r="T316" s="15" t="s">
        <v>58</v>
      </c>
      <c r="U316" s="15" t="s">
        <v>54</v>
      </c>
      <c r="V316" s="15" t="s">
        <v>55</v>
      </c>
      <c r="W316" s="40"/>
    </row>
    <row r="317" spans="2:23" x14ac:dyDescent="0.25">
      <c r="B317" s="43"/>
      <c r="C317" s="44"/>
      <c r="D317" s="44" t="s">
        <v>74</v>
      </c>
      <c r="E317" s="45"/>
      <c r="F317" s="45"/>
      <c r="G317" s="45">
        <v>45748</v>
      </c>
      <c r="H317" s="45" t="s">
        <v>58</v>
      </c>
      <c r="I317" s="44"/>
      <c r="J317" s="47" t="s">
        <v>75</v>
      </c>
      <c r="K317" s="44"/>
      <c r="L317" s="44" t="s">
        <v>76</v>
      </c>
      <c r="M317" s="44"/>
      <c r="N317" s="48"/>
      <c r="O317" s="65">
        <v>8.2000000000000003E-2</v>
      </c>
      <c r="P317" s="48" t="s">
        <v>78</v>
      </c>
      <c r="Q317" s="44"/>
      <c r="R317" s="69"/>
      <c r="S317" s="170" t="s">
        <v>275</v>
      </c>
      <c r="T317" s="44" t="s">
        <v>58</v>
      </c>
      <c r="U317" s="44" t="s">
        <v>54</v>
      </c>
      <c r="V317" s="44" t="s">
        <v>79</v>
      </c>
      <c r="W317" s="49" t="s">
        <v>80</v>
      </c>
    </row>
    <row r="318" spans="2:23" x14ac:dyDescent="0.25">
      <c r="B318" s="43"/>
      <c r="C318" s="44"/>
      <c r="D318" s="44" t="s">
        <v>81</v>
      </c>
      <c r="E318" s="45"/>
      <c r="F318" s="45"/>
      <c r="G318" s="45" t="s">
        <v>58</v>
      </c>
      <c r="H318" s="45" t="s">
        <v>58</v>
      </c>
      <c r="I318" s="44"/>
      <c r="J318" s="47" t="s">
        <v>58</v>
      </c>
      <c r="K318" s="44"/>
      <c r="L318" s="44" t="s">
        <v>76</v>
      </c>
      <c r="M318" s="44"/>
      <c r="N318" s="48"/>
      <c r="O318" s="65">
        <v>8.2000000000000003E-2</v>
      </c>
      <c r="P318" s="48" t="s">
        <v>78</v>
      </c>
      <c r="Q318" s="44"/>
      <c r="R318" s="69"/>
      <c r="S318" s="171"/>
      <c r="T318" s="44" t="s">
        <v>58</v>
      </c>
      <c r="U318" s="44" t="s">
        <v>54</v>
      </c>
      <c r="V318" s="44" t="s">
        <v>79</v>
      </c>
      <c r="W318" s="49" t="s">
        <v>58</v>
      </c>
    </row>
    <row r="319" spans="2:23" x14ac:dyDescent="0.25">
      <c r="B319" s="43"/>
      <c r="C319" s="44"/>
      <c r="D319" s="44" t="s">
        <v>82</v>
      </c>
      <c r="E319" s="45"/>
      <c r="F319" s="45"/>
      <c r="G319" s="45" t="s">
        <v>58</v>
      </c>
      <c r="H319" s="45" t="s">
        <v>58</v>
      </c>
      <c r="I319" s="44"/>
      <c r="J319" s="47" t="s">
        <v>58</v>
      </c>
      <c r="K319" s="44"/>
      <c r="L319" s="44" t="s">
        <v>76</v>
      </c>
      <c r="M319" s="44"/>
      <c r="N319" s="48"/>
      <c r="O319" s="65">
        <v>4.1000000000000002E-2</v>
      </c>
      <c r="P319" s="48" t="s">
        <v>78</v>
      </c>
      <c r="Q319" s="44"/>
      <c r="R319" s="69"/>
      <c r="S319" s="171"/>
      <c r="T319" s="44" t="s">
        <v>58</v>
      </c>
      <c r="U319" s="44" t="s">
        <v>54</v>
      </c>
      <c r="V319" s="44" t="s">
        <v>79</v>
      </c>
      <c r="W319" s="49" t="s">
        <v>58</v>
      </c>
    </row>
    <row r="320" spans="2:23" x14ac:dyDescent="0.25">
      <c r="B320" s="43"/>
      <c r="C320" s="44"/>
      <c r="D320" s="44" t="s">
        <v>84</v>
      </c>
      <c r="E320" s="45"/>
      <c r="F320" s="45"/>
      <c r="G320" s="45" t="s">
        <v>58</v>
      </c>
      <c r="H320" s="45" t="s">
        <v>58</v>
      </c>
      <c r="I320" s="44"/>
      <c r="J320" s="47" t="s">
        <v>58</v>
      </c>
      <c r="K320" s="44"/>
      <c r="L320" s="44" t="s">
        <v>76</v>
      </c>
      <c r="M320" s="44"/>
      <c r="N320" s="48"/>
      <c r="O320" s="65">
        <v>8.2000000000000003E-2</v>
      </c>
      <c r="P320" s="48" t="s">
        <v>78</v>
      </c>
      <c r="Q320" s="44"/>
      <c r="R320" s="69"/>
      <c r="S320" s="171"/>
      <c r="T320" s="44" t="s">
        <v>58</v>
      </c>
      <c r="U320" s="44" t="s">
        <v>54</v>
      </c>
      <c r="V320" s="44" t="s">
        <v>79</v>
      </c>
      <c r="W320" s="49" t="s">
        <v>58</v>
      </c>
    </row>
    <row r="321" spans="2:23" x14ac:dyDescent="0.25">
      <c r="B321" s="43"/>
      <c r="C321" s="44"/>
      <c r="D321" s="44" t="s">
        <v>85</v>
      </c>
      <c r="E321" s="45"/>
      <c r="F321" s="45"/>
      <c r="G321" s="45" t="s">
        <v>58</v>
      </c>
      <c r="H321" s="45" t="s">
        <v>58</v>
      </c>
      <c r="I321" s="44"/>
      <c r="J321" s="47" t="s">
        <v>58</v>
      </c>
      <c r="K321" s="44"/>
      <c r="L321" s="44" t="s">
        <v>76</v>
      </c>
      <c r="M321" s="44"/>
      <c r="N321" s="48"/>
      <c r="O321" s="65">
        <v>1.41E-2</v>
      </c>
      <c r="P321" s="48" t="s">
        <v>78</v>
      </c>
      <c r="Q321" s="44"/>
      <c r="R321" s="69"/>
      <c r="S321" s="171"/>
      <c r="T321" s="44" t="s">
        <v>58</v>
      </c>
      <c r="U321" s="44" t="s">
        <v>54</v>
      </c>
      <c r="V321" s="44" t="s">
        <v>79</v>
      </c>
      <c r="W321" s="49" t="s">
        <v>58</v>
      </c>
    </row>
    <row r="322" spans="2:23" x14ac:dyDescent="0.25">
      <c r="B322" s="43"/>
      <c r="C322" s="44"/>
      <c r="D322" s="44" t="s">
        <v>87</v>
      </c>
      <c r="E322" s="45"/>
      <c r="F322" s="45"/>
      <c r="G322" s="45" t="s">
        <v>58</v>
      </c>
      <c r="H322" s="45" t="s">
        <v>58</v>
      </c>
      <c r="I322" s="44"/>
      <c r="J322" s="47" t="s">
        <v>58</v>
      </c>
      <c r="K322" s="44"/>
      <c r="L322" s="44" t="s">
        <v>76</v>
      </c>
      <c r="M322" s="44"/>
      <c r="N322" s="48"/>
      <c r="O322" s="65">
        <v>1.41E-2</v>
      </c>
      <c r="P322" s="48" t="s">
        <v>78</v>
      </c>
      <c r="Q322" s="44"/>
      <c r="R322" s="69"/>
      <c r="S322" s="171"/>
      <c r="T322" s="44" t="s">
        <v>58</v>
      </c>
      <c r="U322" s="44" t="s">
        <v>54</v>
      </c>
      <c r="V322" s="44" t="s">
        <v>79</v>
      </c>
      <c r="W322" s="49" t="s">
        <v>58</v>
      </c>
    </row>
    <row r="323" spans="2:23" x14ac:dyDescent="0.25">
      <c r="B323" s="43"/>
      <c r="C323" s="44"/>
      <c r="D323" s="44" t="s">
        <v>88</v>
      </c>
      <c r="E323" s="45"/>
      <c r="F323" s="45"/>
      <c r="G323" s="45" t="s">
        <v>58</v>
      </c>
      <c r="H323" s="45" t="s">
        <v>58</v>
      </c>
      <c r="I323" s="44"/>
      <c r="J323" s="47" t="s">
        <v>58</v>
      </c>
      <c r="K323" s="44"/>
      <c r="L323" s="44" t="s">
        <v>76</v>
      </c>
      <c r="M323" s="44"/>
      <c r="N323" s="48"/>
      <c r="O323" s="65">
        <v>0.85</v>
      </c>
      <c r="P323" s="48" t="s">
        <v>78</v>
      </c>
      <c r="Q323" s="44"/>
      <c r="R323" s="69"/>
      <c r="S323" s="171"/>
      <c r="T323" s="44" t="s">
        <v>58</v>
      </c>
      <c r="U323" s="44" t="s">
        <v>54</v>
      </c>
      <c r="V323" s="44" t="s">
        <v>91</v>
      </c>
      <c r="W323" s="49"/>
    </row>
    <row r="324" spans="2:23" x14ac:dyDescent="0.25">
      <c r="B324" s="43"/>
      <c r="C324" s="44"/>
      <c r="D324" s="44" t="s">
        <v>93</v>
      </c>
      <c r="E324" s="45"/>
      <c r="F324" s="45"/>
      <c r="G324" s="45" t="s">
        <v>58</v>
      </c>
      <c r="H324" s="45" t="s">
        <v>58</v>
      </c>
      <c r="I324" s="44"/>
      <c r="J324" s="44" t="s">
        <v>58</v>
      </c>
      <c r="K324" s="44"/>
      <c r="L324" s="44" t="s">
        <v>76</v>
      </c>
      <c r="M324" s="44"/>
      <c r="N324" s="48"/>
      <c r="O324" s="65">
        <v>0.85</v>
      </c>
      <c r="P324" s="48" t="s">
        <v>78</v>
      </c>
      <c r="Q324" s="44"/>
      <c r="R324" s="69"/>
      <c r="S324" s="171"/>
      <c r="T324" s="44" t="s">
        <v>58</v>
      </c>
      <c r="U324" s="44" t="s">
        <v>54</v>
      </c>
      <c r="V324" s="44" t="s">
        <v>91</v>
      </c>
      <c r="W324" s="49"/>
    </row>
    <row r="325" spans="2:23" x14ac:dyDescent="0.25">
      <c r="B325" s="43"/>
      <c r="C325" s="44"/>
      <c r="D325" s="44" t="s">
        <v>95</v>
      </c>
      <c r="E325" s="45"/>
      <c r="F325" s="45"/>
      <c r="G325" s="45" t="s">
        <v>58</v>
      </c>
      <c r="H325" s="45" t="s">
        <v>58</v>
      </c>
      <c r="I325" s="44"/>
      <c r="J325" s="44" t="s">
        <v>58</v>
      </c>
      <c r="K325" s="44"/>
      <c r="L325" s="44" t="s">
        <v>76</v>
      </c>
      <c r="M325" s="44"/>
      <c r="N325" s="48"/>
      <c r="O325" s="65">
        <v>1.66</v>
      </c>
      <c r="P325" s="48" t="s">
        <v>78</v>
      </c>
      <c r="Q325" s="44"/>
      <c r="R325" s="69"/>
      <c r="S325" s="171"/>
      <c r="T325" s="44" t="s">
        <v>58</v>
      </c>
      <c r="U325" s="44" t="s">
        <v>54</v>
      </c>
      <c r="V325" s="44" t="s">
        <v>91</v>
      </c>
      <c r="W325" s="49"/>
    </row>
    <row r="326" spans="2:23" x14ac:dyDescent="0.25">
      <c r="B326" s="43"/>
      <c r="C326" s="44"/>
      <c r="D326" s="44" t="s">
        <v>97</v>
      </c>
      <c r="E326" s="45"/>
      <c r="F326" s="45"/>
      <c r="G326" s="45" t="s">
        <v>58</v>
      </c>
      <c r="H326" s="45" t="s">
        <v>58</v>
      </c>
      <c r="I326" s="44"/>
      <c r="J326" s="44" t="s">
        <v>58</v>
      </c>
      <c r="K326" s="44"/>
      <c r="L326" s="44" t="s">
        <v>76</v>
      </c>
      <c r="M326" s="44"/>
      <c r="N326" s="48"/>
      <c r="O326" s="65">
        <v>3.74</v>
      </c>
      <c r="P326" s="48" t="s">
        <v>78</v>
      </c>
      <c r="Q326" s="44"/>
      <c r="R326" s="69"/>
      <c r="S326" s="171"/>
      <c r="T326" s="44" t="s">
        <v>58</v>
      </c>
      <c r="U326" s="44" t="s">
        <v>54</v>
      </c>
      <c r="V326" s="44" t="s">
        <v>91</v>
      </c>
      <c r="W326" s="49"/>
    </row>
    <row r="327" spans="2:23" x14ac:dyDescent="0.25">
      <c r="B327" s="43"/>
      <c r="C327" s="44"/>
      <c r="D327" s="44" t="s">
        <v>99</v>
      </c>
      <c r="E327" s="45"/>
      <c r="F327" s="45"/>
      <c r="G327" s="45" t="s">
        <v>58</v>
      </c>
      <c r="H327" s="45" t="s">
        <v>58</v>
      </c>
      <c r="I327" s="44"/>
      <c r="J327" s="44" t="s">
        <v>58</v>
      </c>
      <c r="K327" s="44"/>
      <c r="L327" s="44" t="s">
        <v>76</v>
      </c>
      <c r="M327" s="44"/>
      <c r="N327" s="48"/>
      <c r="O327" s="65">
        <v>10.37</v>
      </c>
      <c r="P327" s="48" t="s">
        <v>78</v>
      </c>
      <c r="Q327" s="44"/>
      <c r="R327" s="69"/>
      <c r="S327" s="171"/>
      <c r="T327" s="44" t="s">
        <v>58</v>
      </c>
      <c r="U327" s="44" t="s">
        <v>54</v>
      </c>
      <c r="V327" s="44" t="s">
        <v>91</v>
      </c>
      <c r="W327" s="49"/>
    </row>
    <row r="328" spans="2:23" ht="13" thickBot="1" x14ac:dyDescent="0.3">
      <c r="B328" s="50"/>
      <c r="C328" s="51"/>
      <c r="D328" s="51" t="s">
        <v>100</v>
      </c>
      <c r="E328" s="52"/>
      <c r="F328" s="52"/>
      <c r="G328" s="52" t="s">
        <v>58</v>
      </c>
      <c r="H328" s="52" t="s">
        <v>58</v>
      </c>
      <c r="I328" s="51"/>
      <c r="J328" s="51" t="s">
        <v>58</v>
      </c>
      <c r="K328" s="51"/>
      <c r="L328" s="51" t="s">
        <v>76</v>
      </c>
      <c r="M328" s="51"/>
      <c r="N328" s="54"/>
      <c r="O328" s="72">
        <v>10.37</v>
      </c>
      <c r="P328" s="54" t="s">
        <v>78</v>
      </c>
      <c r="Q328" s="51"/>
      <c r="R328" s="73"/>
      <c r="S328" s="172"/>
      <c r="T328" s="51" t="s">
        <v>58</v>
      </c>
      <c r="U328" s="51" t="s">
        <v>54</v>
      </c>
      <c r="V328" s="51" t="s">
        <v>91</v>
      </c>
      <c r="W328" s="55"/>
    </row>
    <row r="329" spans="2:23" ht="15.5" x14ac:dyDescent="0.35">
      <c r="B329" s="8"/>
      <c r="C329" s="78"/>
      <c r="D329" s="8"/>
      <c r="E329" s="8"/>
      <c r="F329" s="8"/>
      <c r="G329" s="8"/>
      <c r="H329" s="8"/>
      <c r="I329" s="8"/>
      <c r="J329" s="8"/>
    </row>
    <row r="330" spans="2:23" ht="15.5" x14ac:dyDescent="0.35">
      <c r="B330" s="115"/>
      <c r="C330" s="78"/>
      <c r="D330" s="8"/>
      <c r="E330" s="8"/>
      <c r="F330" s="8"/>
      <c r="G330" s="8"/>
      <c r="H330" s="8"/>
      <c r="I330" s="8"/>
      <c r="J330" s="8"/>
    </row>
    <row r="331" spans="2:23" ht="15.5" x14ac:dyDescent="0.35">
      <c r="B331" s="115" t="s">
        <v>277</v>
      </c>
      <c r="C331" s="116"/>
      <c r="D331" s="117"/>
      <c r="E331" s="8"/>
      <c r="F331" s="8"/>
      <c r="G331" s="8"/>
      <c r="H331" s="8"/>
      <c r="I331" s="8"/>
      <c r="J331" s="8"/>
    </row>
    <row r="332" spans="2:23" ht="15.5" x14ac:dyDescent="0.35">
      <c r="B332" s="8"/>
      <c r="C332" s="78"/>
      <c r="D332" s="8"/>
      <c r="E332" s="8"/>
      <c r="F332" s="8"/>
      <c r="G332" s="8"/>
      <c r="H332" s="8"/>
      <c r="I332" s="8"/>
      <c r="J332" s="8"/>
    </row>
    <row r="333" spans="2:23" ht="15.5" x14ac:dyDescent="0.35">
      <c r="B333" s="115" t="s">
        <v>254</v>
      </c>
      <c r="C333" s="78"/>
      <c r="D333" s="8"/>
      <c r="E333" s="8"/>
      <c r="F333" s="8"/>
      <c r="G333" s="8"/>
      <c r="H333" s="8"/>
      <c r="I333" s="8"/>
      <c r="J333" s="8"/>
    </row>
    <row r="334" spans="2:23" ht="15.5" x14ac:dyDescent="0.35">
      <c r="B334" s="8"/>
      <c r="C334" s="78"/>
      <c r="D334" s="8"/>
      <c r="E334" s="8"/>
      <c r="F334" s="8"/>
      <c r="G334" s="8"/>
      <c r="H334" s="8"/>
      <c r="I334" s="8"/>
      <c r="J334" s="8"/>
    </row>
    <row r="335" spans="2:23" ht="15.5" x14ac:dyDescent="0.35">
      <c r="B335" s="115" t="s">
        <v>255</v>
      </c>
      <c r="C335" s="78"/>
      <c r="D335" s="8"/>
      <c r="E335" s="8"/>
      <c r="F335" s="8"/>
      <c r="G335" s="8"/>
      <c r="H335" s="8"/>
      <c r="I335" s="8"/>
      <c r="J335" s="8"/>
    </row>
    <row r="336" spans="2:23" ht="15.5" x14ac:dyDescent="0.35">
      <c r="B336" s="8"/>
      <c r="C336" s="78"/>
      <c r="D336" s="8"/>
      <c r="E336" s="8"/>
      <c r="F336" s="8"/>
      <c r="G336" s="8"/>
      <c r="H336" s="8"/>
      <c r="I336" s="8"/>
      <c r="J336" s="8"/>
    </row>
    <row r="337" spans="2:10" ht="15.5" x14ac:dyDescent="0.35">
      <c r="B337" s="8"/>
      <c r="C337" s="78"/>
      <c r="D337" s="8"/>
      <c r="E337" s="8"/>
      <c r="F337" s="8"/>
      <c r="G337" s="8"/>
      <c r="H337" s="8"/>
      <c r="I337" s="8"/>
      <c r="J337" s="8"/>
    </row>
    <row r="338" spans="2:10" ht="15.5" x14ac:dyDescent="0.35">
      <c r="B338" s="8"/>
      <c r="C338" s="78"/>
      <c r="D338" s="8"/>
      <c r="E338" s="8"/>
      <c r="F338" s="8"/>
      <c r="G338" s="8"/>
      <c r="H338" s="8"/>
      <c r="I338" s="8"/>
      <c r="J338" s="8"/>
    </row>
    <row r="339" spans="2:10" ht="15.5" customHeight="1" x14ac:dyDescent="0.35">
      <c r="B339" s="8"/>
      <c r="C339" s="78"/>
      <c r="D339" s="8"/>
      <c r="E339" s="8"/>
      <c r="F339" s="8"/>
      <c r="G339" s="8"/>
      <c r="H339" s="8"/>
      <c r="I339" s="8"/>
      <c r="J339" s="8"/>
    </row>
    <row r="340" spans="2:10" ht="15.5" x14ac:dyDescent="0.35">
      <c r="B340" s="8"/>
      <c r="C340" s="78"/>
      <c r="D340" s="8"/>
      <c r="E340" s="8"/>
      <c r="F340" s="8"/>
      <c r="G340" s="8"/>
      <c r="H340" s="8"/>
      <c r="I340" s="8"/>
      <c r="J340" s="8"/>
    </row>
    <row r="341" spans="2:10" ht="15.5" x14ac:dyDescent="0.35">
      <c r="B341" s="8"/>
      <c r="C341" s="78"/>
      <c r="D341" s="8"/>
      <c r="E341" s="8"/>
      <c r="F341" s="8"/>
      <c r="G341" s="8"/>
      <c r="H341" s="8"/>
      <c r="I341" s="8"/>
      <c r="J341" s="8"/>
    </row>
    <row r="342" spans="2:10" ht="15.5" x14ac:dyDescent="0.35">
      <c r="B342" s="8"/>
      <c r="C342" s="78"/>
      <c r="D342" s="8"/>
      <c r="E342" s="8"/>
      <c r="F342" s="8"/>
      <c r="G342" s="8"/>
      <c r="H342" s="8"/>
      <c r="I342" s="8"/>
      <c r="J342" s="8"/>
    </row>
    <row r="343" spans="2:10" ht="15.5" x14ac:dyDescent="0.35">
      <c r="B343" s="8"/>
      <c r="C343" s="78"/>
      <c r="D343" s="8"/>
      <c r="E343" s="8"/>
      <c r="F343" s="8"/>
      <c r="G343" s="8"/>
      <c r="H343" s="8"/>
      <c r="I343" s="8"/>
      <c r="J343" s="8"/>
    </row>
    <row r="344" spans="2:10" ht="15.5" x14ac:dyDescent="0.35">
      <c r="B344" s="8"/>
      <c r="C344" s="78"/>
      <c r="D344" s="8"/>
      <c r="E344" s="8"/>
      <c r="F344" s="8"/>
      <c r="G344" s="8"/>
      <c r="H344" s="8"/>
      <c r="I344" s="8"/>
      <c r="J344" s="8"/>
    </row>
    <row r="345" spans="2:10" ht="15.5" x14ac:dyDescent="0.35">
      <c r="B345" s="8"/>
      <c r="C345" s="78"/>
      <c r="D345" s="8"/>
      <c r="E345" s="8"/>
      <c r="F345" s="8"/>
      <c r="G345" s="8"/>
      <c r="H345" s="8"/>
      <c r="I345" s="8"/>
      <c r="J345" s="8"/>
    </row>
    <row r="346" spans="2:10" ht="15.5" x14ac:dyDescent="0.35">
      <c r="B346" s="8"/>
      <c r="C346" s="78"/>
      <c r="D346" s="8"/>
      <c r="E346" s="8"/>
      <c r="F346" s="8"/>
      <c r="G346" s="8"/>
      <c r="H346" s="8"/>
      <c r="I346" s="8"/>
      <c r="J346" s="8"/>
    </row>
    <row r="347" spans="2:10" ht="15.5" x14ac:dyDescent="0.35">
      <c r="B347" s="8"/>
      <c r="C347" s="78"/>
      <c r="D347" s="8"/>
      <c r="E347" s="8"/>
      <c r="F347" s="8"/>
      <c r="G347" s="8"/>
      <c r="H347" s="8"/>
      <c r="I347" s="8"/>
      <c r="J347" s="8"/>
    </row>
    <row r="348" spans="2:10" ht="15.5" x14ac:dyDescent="0.35">
      <c r="B348" s="8"/>
      <c r="C348" s="78"/>
      <c r="D348" s="8"/>
      <c r="E348" s="8"/>
      <c r="F348" s="8"/>
      <c r="G348" s="8"/>
      <c r="H348" s="8"/>
      <c r="I348" s="8"/>
      <c r="J348" s="8"/>
    </row>
    <row r="349" spans="2:10" ht="15.5" x14ac:dyDescent="0.35">
      <c r="B349" s="8"/>
      <c r="C349" s="78"/>
      <c r="D349" s="8"/>
      <c r="E349" s="8"/>
      <c r="F349" s="8"/>
      <c r="G349" s="8"/>
      <c r="H349" s="8"/>
      <c r="I349" s="8"/>
      <c r="J349" s="8"/>
    </row>
    <row r="350" spans="2:10" ht="15.5" x14ac:dyDescent="0.35">
      <c r="B350" s="8"/>
      <c r="C350" s="78"/>
      <c r="D350" s="8"/>
      <c r="E350" s="8"/>
      <c r="F350" s="8"/>
      <c r="G350" s="8"/>
      <c r="H350" s="8"/>
      <c r="I350" s="8"/>
      <c r="J350" s="8"/>
    </row>
    <row r="351" spans="2:10" ht="15.5" x14ac:dyDescent="0.35">
      <c r="B351" s="8"/>
      <c r="C351" s="78"/>
      <c r="D351" s="8"/>
      <c r="E351" s="8"/>
      <c r="F351" s="8"/>
      <c r="G351" s="8"/>
      <c r="H351" s="8"/>
      <c r="I351" s="8"/>
      <c r="J351" s="8"/>
    </row>
    <row r="352" spans="2:10" ht="15.5" x14ac:dyDescent="0.35">
      <c r="B352" s="8"/>
      <c r="C352" s="78"/>
      <c r="D352" s="8"/>
      <c r="E352" s="8"/>
      <c r="F352" s="8"/>
      <c r="G352" s="8"/>
      <c r="H352" s="8"/>
      <c r="I352" s="8"/>
      <c r="J352" s="8"/>
    </row>
    <row r="353" spans="2:10" ht="15.5" x14ac:dyDescent="0.35">
      <c r="B353" s="8"/>
      <c r="C353" s="78"/>
      <c r="D353" s="8"/>
      <c r="E353" s="8"/>
      <c r="F353" s="8"/>
      <c r="G353" s="8"/>
      <c r="H353" s="8"/>
      <c r="I353" s="8"/>
      <c r="J353" s="8"/>
    </row>
    <row r="354" spans="2:10" ht="15.5" x14ac:dyDescent="0.35">
      <c r="B354" s="8"/>
      <c r="C354" s="78"/>
      <c r="D354" s="8"/>
      <c r="E354" s="8"/>
      <c r="F354" s="8"/>
      <c r="G354" s="8"/>
      <c r="H354" s="8"/>
      <c r="I354" s="8"/>
      <c r="J354" s="8"/>
    </row>
    <row r="355" spans="2:10" ht="15.5" x14ac:dyDescent="0.35">
      <c r="B355" s="8"/>
      <c r="C355" s="78"/>
      <c r="D355" s="8"/>
      <c r="E355" s="8"/>
      <c r="F355" s="8"/>
      <c r="G355" s="8"/>
      <c r="H355" s="8"/>
      <c r="I355" s="8"/>
      <c r="J355" s="8"/>
    </row>
    <row r="356" spans="2:10" ht="15.5" x14ac:dyDescent="0.35">
      <c r="B356" s="8"/>
      <c r="C356" s="78"/>
      <c r="D356" s="8"/>
      <c r="E356" s="8"/>
      <c r="F356" s="8"/>
      <c r="G356" s="8"/>
      <c r="H356" s="8"/>
      <c r="I356" s="8"/>
      <c r="J356" s="8"/>
    </row>
    <row r="357" spans="2:10" ht="15.5" x14ac:dyDescent="0.35">
      <c r="B357" s="8"/>
      <c r="C357" s="78"/>
      <c r="D357" s="8"/>
      <c r="E357" s="8"/>
      <c r="F357" s="8"/>
      <c r="G357" s="8"/>
      <c r="H357" s="8"/>
      <c r="I357" s="8"/>
      <c r="J357" s="8"/>
    </row>
    <row r="358" spans="2:10" ht="15.5" x14ac:dyDescent="0.35">
      <c r="B358" s="8"/>
      <c r="C358" s="78"/>
      <c r="D358" s="8"/>
      <c r="E358" s="8"/>
      <c r="F358" s="8"/>
      <c r="G358" s="8"/>
      <c r="H358" s="8"/>
      <c r="I358" s="8"/>
      <c r="J358" s="8"/>
    </row>
    <row r="359" spans="2:10" ht="15.5" x14ac:dyDescent="0.35">
      <c r="B359" s="8"/>
      <c r="C359" s="8"/>
      <c r="D359" s="8"/>
      <c r="E359" s="8"/>
      <c r="F359" s="8"/>
      <c r="G359" s="8"/>
      <c r="H359" s="8"/>
      <c r="I359" s="8"/>
      <c r="J359" s="8"/>
    </row>
    <row r="360" spans="2:10" ht="15.5" x14ac:dyDescent="0.35">
      <c r="B360" s="8"/>
      <c r="C360" s="8"/>
      <c r="D360" s="8"/>
      <c r="E360" s="8"/>
      <c r="F360" s="8"/>
      <c r="G360" s="8"/>
      <c r="H360" s="8"/>
      <c r="I360" s="8"/>
      <c r="J360" s="8"/>
    </row>
    <row r="361" spans="2:10" ht="15.5" x14ac:dyDescent="0.35">
      <c r="B361" s="8"/>
      <c r="C361" s="8"/>
      <c r="D361" s="8"/>
      <c r="E361" s="8"/>
      <c r="F361" s="8"/>
      <c r="G361" s="8"/>
      <c r="H361" s="8"/>
      <c r="I361" s="8"/>
      <c r="J361" s="8"/>
    </row>
    <row r="362" spans="2:10" ht="15.5" x14ac:dyDescent="0.35">
      <c r="B362" s="8"/>
      <c r="C362" s="8"/>
      <c r="D362" s="8"/>
      <c r="E362" s="8"/>
      <c r="F362" s="8"/>
      <c r="G362" s="8"/>
      <c r="H362" s="8"/>
      <c r="I362" s="8"/>
      <c r="J362" s="8"/>
    </row>
    <row r="363" spans="2:10" ht="15.5" x14ac:dyDescent="0.35">
      <c r="D363" s="8"/>
      <c r="E363" s="8"/>
      <c r="F363" s="8"/>
      <c r="G363" s="8"/>
      <c r="H363" s="8"/>
      <c r="I363" s="8"/>
      <c r="J363" s="8"/>
    </row>
  </sheetData>
  <sheetProtection formatCells="0" formatColumns="0" formatRows="0"/>
  <mergeCells count="48">
    <mergeCell ref="S317:S328"/>
    <mergeCell ref="R288:R294"/>
    <mergeCell ref="S295:S306"/>
    <mergeCell ref="W12:W13"/>
    <mergeCell ref="J12:J13"/>
    <mergeCell ref="K12:K13"/>
    <mergeCell ref="L12:L13"/>
    <mergeCell ref="U12:U13"/>
    <mergeCell ref="V12:V13"/>
    <mergeCell ref="R52:R59"/>
    <mergeCell ref="R61:R62"/>
    <mergeCell ref="R63:R82"/>
    <mergeCell ref="S84:S99"/>
    <mergeCell ref="R14:R23"/>
    <mergeCell ref="S24:S35"/>
    <mergeCell ref="R36:R41"/>
    <mergeCell ref="S42:S51"/>
    <mergeCell ref="U11:V11"/>
    <mergeCell ref="B10:D10"/>
    <mergeCell ref="E10:I10"/>
    <mergeCell ref="L10:T10"/>
    <mergeCell ref="J11:K11"/>
    <mergeCell ref="B11:D11"/>
    <mergeCell ref="E11:I11"/>
    <mergeCell ref="L11:T11"/>
    <mergeCell ref="R100:R105"/>
    <mergeCell ref="R106:R111"/>
    <mergeCell ref="R112:R117"/>
    <mergeCell ref="S118:S129"/>
    <mergeCell ref="R130:R135"/>
    <mergeCell ref="S142:S151"/>
    <mergeCell ref="R152:R158"/>
    <mergeCell ref="R136:R141"/>
    <mergeCell ref="S159:S164"/>
    <mergeCell ref="S165:S167"/>
    <mergeCell ref="S168:S170"/>
    <mergeCell ref="R171:R178"/>
    <mergeCell ref="S179:S196"/>
    <mergeCell ref="S278:S287"/>
    <mergeCell ref="S245:S254"/>
    <mergeCell ref="R255:R260"/>
    <mergeCell ref="S261:S270"/>
    <mergeCell ref="R197:R201"/>
    <mergeCell ref="S202:S213"/>
    <mergeCell ref="R214:R221"/>
    <mergeCell ref="R271:R277"/>
    <mergeCell ref="S222:S233"/>
    <mergeCell ref="R234:R244"/>
  </mergeCells>
  <phoneticPr fontId="10" type="noConversion"/>
  <dataValidations count="7">
    <dataValidation type="list" allowBlank="1" showInputMessage="1" showErrorMessage="1" sqref="WVJ983324:WVJ983343 L65820:L65839 IX65820:IX65839 ST65820:ST65839 ACP65820:ACP65839 AML65820:AML65839 AWH65820:AWH65839 BGD65820:BGD65839 BPZ65820:BPZ65839 BZV65820:BZV65839 CJR65820:CJR65839 CTN65820:CTN65839 DDJ65820:DDJ65839 DNF65820:DNF65839 DXB65820:DXB65839 EGX65820:EGX65839 EQT65820:EQT65839 FAP65820:FAP65839 FKL65820:FKL65839 FUH65820:FUH65839 GED65820:GED65839 GNZ65820:GNZ65839 GXV65820:GXV65839 HHR65820:HHR65839 HRN65820:HRN65839 IBJ65820:IBJ65839 ILF65820:ILF65839 IVB65820:IVB65839 JEX65820:JEX65839 JOT65820:JOT65839 JYP65820:JYP65839 KIL65820:KIL65839 KSH65820:KSH65839 LCD65820:LCD65839 LLZ65820:LLZ65839 LVV65820:LVV65839 MFR65820:MFR65839 MPN65820:MPN65839 MZJ65820:MZJ65839 NJF65820:NJF65839 NTB65820:NTB65839 OCX65820:OCX65839 OMT65820:OMT65839 OWP65820:OWP65839 PGL65820:PGL65839 PQH65820:PQH65839 QAD65820:QAD65839 QJZ65820:QJZ65839 QTV65820:QTV65839 RDR65820:RDR65839 RNN65820:RNN65839 RXJ65820:RXJ65839 SHF65820:SHF65839 SRB65820:SRB65839 TAX65820:TAX65839 TKT65820:TKT65839 TUP65820:TUP65839 UEL65820:UEL65839 UOH65820:UOH65839 UYD65820:UYD65839 VHZ65820:VHZ65839 VRV65820:VRV65839 WBR65820:WBR65839 WLN65820:WLN65839 WVJ65820:WVJ65839 L131356:L131375 IX131356:IX131375 ST131356:ST131375 ACP131356:ACP131375 AML131356:AML131375 AWH131356:AWH131375 BGD131356:BGD131375 BPZ131356:BPZ131375 BZV131356:BZV131375 CJR131356:CJR131375 CTN131356:CTN131375 DDJ131356:DDJ131375 DNF131356:DNF131375 DXB131356:DXB131375 EGX131356:EGX131375 EQT131356:EQT131375 FAP131356:FAP131375 FKL131356:FKL131375 FUH131356:FUH131375 GED131356:GED131375 GNZ131356:GNZ131375 GXV131356:GXV131375 HHR131356:HHR131375 HRN131356:HRN131375 IBJ131356:IBJ131375 ILF131356:ILF131375 IVB131356:IVB131375 JEX131356:JEX131375 JOT131356:JOT131375 JYP131356:JYP131375 KIL131356:KIL131375 KSH131356:KSH131375 LCD131356:LCD131375 LLZ131356:LLZ131375 LVV131356:LVV131375 MFR131356:MFR131375 MPN131356:MPN131375 MZJ131356:MZJ131375 NJF131356:NJF131375 NTB131356:NTB131375 OCX131356:OCX131375 OMT131356:OMT131375 OWP131356:OWP131375 PGL131356:PGL131375 PQH131356:PQH131375 QAD131356:QAD131375 QJZ131356:QJZ131375 QTV131356:QTV131375 RDR131356:RDR131375 RNN131356:RNN131375 RXJ131356:RXJ131375 SHF131356:SHF131375 SRB131356:SRB131375 TAX131356:TAX131375 TKT131356:TKT131375 TUP131356:TUP131375 UEL131356:UEL131375 UOH131356:UOH131375 UYD131356:UYD131375 VHZ131356:VHZ131375 VRV131356:VRV131375 WBR131356:WBR131375 WLN131356:WLN131375 WVJ131356:WVJ131375 L196892:L196911 IX196892:IX196911 ST196892:ST196911 ACP196892:ACP196911 AML196892:AML196911 AWH196892:AWH196911 BGD196892:BGD196911 BPZ196892:BPZ196911 BZV196892:BZV196911 CJR196892:CJR196911 CTN196892:CTN196911 DDJ196892:DDJ196911 DNF196892:DNF196911 DXB196892:DXB196911 EGX196892:EGX196911 EQT196892:EQT196911 FAP196892:FAP196911 FKL196892:FKL196911 FUH196892:FUH196911 GED196892:GED196911 GNZ196892:GNZ196911 GXV196892:GXV196911 HHR196892:HHR196911 HRN196892:HRN196911 IBJ196892:IBJ196911 ILF196892:ILF196911 IVB196892:IVB196911 JEX196892:JEX196911 JOT196892:JOT196911 JYP196892:JYP196911 KIL196892:KIL196911 KSH196892:KSH196911 LCD196892:LCD196911 LLZ196892:LLZ196911 LVV196892:LVV196911 MFR196892:MFR196911 MPN196892:MPN196911 MZJ196892:MZJ196911 NJF196892:NJF196911 NTB196892:NTB196911 OCX196892:OCX196911 OMT196892:OMT196911 OWP196892:OWP196911 PGL196892:PGL196911 PQH196892:PQH196911 QAD196892:QAD196911 QJZ196892:QJZ196911 QTV196892:QTV196911 RDR196892:RDR196911 RNN196892:RNN196911 RXJ196892:RXJ196911 SHF196892:SHF196911 SRB196892:SRB196911 TAX196892:TAX196911 TKT196892:TKT196911 TUP196892:TUP196911 UEL196892:UEL196911 UOH196892:UOH196911 UYD196892:UYD196911 VHZ196892:VHZ196911 VRV196892:VRV196911 WBR196892:WBR196911 WLN196892:WLN196911 WVJ196892:WVJ196911 L262428:L262447 IX262428:IX262447 ST262428:ST262447 ACP262428:ACP262447 AML262428:AML262447 AWH262428:AWH262447 BGD262428:BGD262447 BPZ262428:BPZ262447 BZV262428:BZV262447 CJR262428:CJR262447 CTN262428:CTN262447 DDJ262428:DDJ262447 DNF262428:DNF262447 DXB262428:DXB262447 EGX262428:EGX262447 EQT262428:EQT262447 FAP262428:FAP262447 FKL262428:FKL262447 FUH262428:FUH262447 GED262428:GED262447 GNZ262428:GNZ262447 GXV262428:GXV262447 HHR262428:HHR262447 HRN262428:HRN262447 IBJ262428:IBJ262447 ILF262428:ILF262447 IVB262428:IVB262447 JEX262428:JEX262447 JOT262428:JOT262447 JYP262428:JYP262447 KIL262428:KIL262447 KSH262428:KSH262447 LCD262428:LCD262447 LLZ262428:LLZ262447 LVV262428:LVV262447 MFR262428:MFR262447 MPN262428:MPN262447 MZJ262428:MZJ262447 NJF262428:NJF262447 NTB262428:NTB262447 OCX262428:OCX262447 OMT262428:OMT262447 OWP262428:OWP262447 PGL262428:PGL262447 PQH262428:PQH262447 QAD262428:QAD262447 QJZ262428:QJZ262447 QTV262428:QTV262447 RDR262428:RDR262447 RNN262428:RNN262447 RXJ262428:RXJ262447 SHF262428:SHF262447 SRB262428:SRB262447 TAX262428:TAX262447 TKT262428:TKT262447 TUP262428:TUP262447 UEL262428:UEL262447 UOH262428:UOH262447 UYD262428:UYD262447 VHZ262428:VHZ262447 VRV262428:VRV262447 WBR262428:WBR262447 WLN262428:WLN262447 WVJ262428:WVJ262447 L327964:L327983 IX327964:IX327983 ST327964:ST327983 ACP327964:ACP327983 AML327964:AML327983 AWH327964:AWH327983 BGD327964:BGD327983 BPZ327964:BPZ327983 BZV327964:BZV327983 CJR327964:CJR327983 CTN327964:CTN327983 DDJ327964:DDJ327983 DNF327964:DNF327983 DXB327964:DXB327983 EGX327964:EGX327983 EQT327964:EQT327983 FAP327964:FAP327983 FKL327964:FKL327983 FUH327964:FUH327983 GED327964:GED327983 GNZ327964:GNZ327983 GXV327964:GXV327983 HHR327964:HHR327983 HRN327964:HRN327983 IBJ327964:IBJ327983 ILF327964:ILF327983 IVB327964:IVB327983 JEX327964:JEX327983 JOT327964:JOT327983 JYP327964:JYP327983 KIL327964:KIL327983 KSH327964:KSH327983 LCD327964:LCD327983 LLZ327964:LLZ327983 LVV327964:LVV327983 MFR327964:MFR327983 MPN327964:MPN327983 MZJ327964:MZJ327983 NJF327964:NJF327983 NTB327964:NTB327983 OCX327964:OCX327983 OMT327964:OMT327983 OWP327964:OWP327983 PGL327964:PGL327983 PQH327964:PQH327983 QAD327964:QAD327983 QJZ327964:QJZ327983 QTV327964:QTV327983 RDR327964:RDR327983 RNN327964:RNN327983 RXJ327964:RXJ327983 SHF327964:SHF327983 SRB327964:SRB327983 TAX327964:TAX327983 TKT327964:TKT327983 TUP327964:TUP327983 UEL327964:UEL327983 UOH327964:UOH327983 UYD327964:UYD327983 VHZ327964:VHZ327983 VRV327964:VRV327983 WBR327964:WBR327983 WLN327964:WLN327983 WVJ327964:WVJ327983 L393500:L393519 IX393500:IX393519 ST393500:ST393519 ACP393500:ACP393519 AML393500:AML393519 AWH393500:AWH393519 BGD393500:BGD393519 BPZ393500:BPZ393519 BZV393500:BZV393519 CJR393500:CJR393519 CTN393500:CTN393519 DDJ393500:DDJ393519 DNF393500:DNF393519 DXB393500:DXB393519 EGX393500:EGX393519 EQT393500:EQT393519 FAP393500:FAP393519 FKL393500:FKL393519 FUH393500:FUH393519 GED393500:GED393519 GNZ393500:GNZ393519 GXV393500:GXV393519 HHR393500:HHR393519 HRN393500:HRN393519 IBJ393500:IBJ393519 ILF393500:ILF393519 IVB393500:IVB393519 JEX393500:JEX393519 JOT393500:JOT393519 JYP393500:JYP393519 KIL393500:KIL393519 KSH393500:KSH393519 LCD393500:LCD393519 LLZ393500:LLZ393519 LVV393500:LVV393519 MFR393500:MFR393519 MPN393500:MPN393519 MZJ393500:MZJ393519 NJF393500:NJF393519 NTB393500:NTB393519 OCX393500:OCX393519 OMT393500:OMT393519 OWP393500:OWP393519 PGL393500:PGL393519 PQH393500:PQH393519 QAD393500:QAD393519 QJZ393500:QJZ393519 QTV393500:QTV393519 RDR393500:RDR393519 RNN393500:RNN393519 RXJ393500:RXJ393519 SHF393500:SHF393519 SRB393500:SRB393519 TAX393500:TAX393519 TKT393500:TKT393519 TUP393500:TUP393519 UEL393500:UEL393519 UOH393500:UOH393519 UYD393500:UYD393519 VHZ393500:VHZ393519 VRV393500:VRV393519 WBR393500:WBR393519 WLN393500:WLN393519 WVJ393500:WVJ393519 L459036:L459055 IX459036:IX459055 ST459036:ST459055 ACP459036:ACP459055 AML459036:AML459055 AWH459036:AWH459055 BGD459036:BGD459055 BPZ459036:BPZ459055 BZV459036:BZV459055 CJR459036:CJR459055 CTN459036:CTN459055 DDJ459036:DDJ459055 DNF459036:DNF459055 DXB459036:DXB459055 EGX459036:EGX459055 EQT459036:EQT459055 FAP459036:FAP459055 FKL459036:FKL459055 FUH459036:FUH459055 GED459036:GED459055 GNZ459036:GNZ459055 GXV459036:GXV459055 HHR459036:HHR459055 HRN459036:HRN459055 IBJ459036:IBJ459055 ILF459036:ILF459055 IVB459036:IVB459055 JEX459036:JEX459055 JOT459036:JOT459055 JYP459036:JYP459055 KIL459036:KIL459055 KSH459036:KSH459055 LCD459036:LCD459055 LLZ459036:LLZ459055 LVV459036:LVV459055 MFR459036:MFR459055 MPN459036:MPN459055 MZJ459036:MZJ459055 NJF459036:NJF459055 NTB459036:NTB459055 OCX459036:OCX459055 OMT459036:OMT459055 OWP459036:OWP459055 PGL459036:PGL459055 PQH459036:PQH459055 QAD459036:QAD459055 QJZ459036:QJZ459055 QTV459036:QTV459055 RDR459036:RDR459055 RNN459036:RNN459055 RXJ459036:RXJ459055 SHF459036:SHF459055 SRB459036:SRB459055 TAX459036:TAX459055 TKT459036:TKT459055 TUP459036:TUP459055 UEL459036:UEL459055 UOH459036:UOH459055 UYD459036:UYD459055 VHZ459036:VHZ459055 VRV459036:VRV459055 WBR459036:WBR459055 WLN459036:WLN459055 WVJ459036:WVJ459055 L524572:L524591 IX524572:IX524591 ST524572:ST524591 ACP524572:ACP524591 AML524572:AML524591 AWH524572:AWH524591 BGD524572:BGD524591 BPZ524572:BPZ524591 BZV524572:BZV524591 CJR524572:CJR524591 CTN524572:CTN524591 DDJ524572:DDJ524591 DNF524572:DNF524591 DXB524572:DXB524591 EGX524572:EGX524591 EQT524572:EQT524591 FAP524572:FAP524591 FKL524572:FKL524591 FUH524572:FUH524591 GED524572:GED524591 GNZ524572:GNZ524591 GXV524572:GXV524591 HHR524572:HHR524591 HRN524572:HRN524591 IBJ524572:IBJ524591 ILF524572:ILF524591 IVB524572:IVB524591 JEX524572:JEX524591 JOT524572:JOT524591 JYP524572:JYP524591 KIL524572:KIL524591 KSH524572:KSH524591 LCD524572:LCD524591 LLZ524572:LLZ524591 LVV524572:LVV524591 MFR524572:MFR524591 MPN524572:MPN524591 MZJ524572:MZJ524591 NJF524572:NJF524591 NTB524572:NTB524591 OCX524572:OCX524591 OMT524572:OMT524591 OWP524572:OWP524591 PGL524572:PGL524591 PQH524572:PQH524591 QAD524572:QAD524591 QJZ524572:QJZ524591 QTV524572:QTV524591 RDR524572:RDR524591 RNN524572:RNN524591 RXJ524572:RXJ524591 SHF524572:SHF524591 SRB524572:SRB524591 TAX524572:TAX524591 TKT524572:TKT524591 TUP524572:TUP524591 UEL524572:UEL524591 UOH524572:UOH524591 UYD524572:UYD524591 VHZ524572:VHZ524591 VRV524572:VRV524591 WBR524572:WBR524591 WLN524572:WLN524591 WVJ524572:WVJ524591 L590108:L590127 IX590108:IX590127 ST590108:ST590127 ACP590108:ACP590127 AML590108:AML590127 AWH590108:AWH590127 BGD590108:BGD590127 BPZ590108:BPZ590127 BZV590108:BZV590127 CJR590108:CJR590127 CTN590108:CTN590127 DDJ590108:DDJ590127 DNF590108:DNF590127 DXB590108:DXB590127 EGX590108:EGX590127 EQT590108:EQT590127 FAP590108:FAP590127 FKL590108:FKL590127 FUH590108:FUH590127 GED590108:GED590127 GNZ590108:GNZ590127 GXV590108:GXV590127 HHR590108:HHR590127 HRN590108:HRN590127 IBJ590108:IBJ590127 ILF590108:ILF590127 IVB590108:IVB590127 JEX590108:JEX590127 JOT590108:JOT590127 JYP590108:JYP590127 KIL590108:KIL590127 KSH590108:KSH590127 LCD590108:LCD590127 LLZ590108:LLZ590127 LVV590108:LVV590127 MFR590108:MFR590127 MPN590108:MPN590127 MZJ590108:MZJ590127 NJF590108:NJF590127 NTB590108:NTB590127 OCX590108:OCX590127 OMT590108:OMT590127 OWP590108:OWP590127 PGL590108:PGL590127 PQH590108:PQH590127 QAD590108:QAD590127 QJZ590108:QJZ590127 QTV590108:QTV590127 RDR590108:RDR590127 RNN590108:RNN590127 RXJ590108:RXJ590127 SHF590108:SHF590127 SRB590108:SRB590127 TAX590108:TAX590127 TKT590108:TKT590127 TUP590108:TUP590127 UEL590108:UEL590127 UOH590108:UOH590127 UYD590108:UYD590127 VHZ590108:VHZ590127 VRV590108:VRV590127 WBR590108:WBR590127 WLN590108:WLN590127 WVJ590108:WVJ590127 L655644:L655663 IX655644:IX655663 ST655644:ST655663 ACP655644:ACP655663 AML655644:AML655663 AWH655644:AWH655663 BGD655644:BGD655663 BPZ655644:BPZ655663 BZV655644:BZV655663 CJR655644:CJR655663 CTN655644:CTN655663 DDJ655644:DDJ655663 DNF655644:DNF655663 DXB655644:DXB655663 EGX655644:EGX655663 EQT655644:EQT655663 FAP655644:FAP655663 FKL655644:FKL655663 FUH655644:FUH655663 GED655644:GED655663 GNZ655644:GNZ655663 GXV655644:GXV655663 HHR655644:HHR655663 HRN655644:HRN655663 IBJ655644:IBJ655663 ILF655644:ILF655663 IVB655644:IVB655663 JEX655644:JEX655663 JOT655644:JOT655663 JYP655644:JYP655663 KIL655644:KIL655663 KSH655644:KSH655663 LCD655644:LCD655663 LLZ655644:LLZ655663 LVV655644:LVV655663 MFR655644:MFR655663 MPN655644:MPN655663 MZJ655644:MZJ655663 NJF655644:NJF655663 NTB655644:NTB655663 OCX655644:OCX655663 OMT655644:OMT655663 OWP655644:OWP655663 PGL655644:PGL655663 PQH655644:PQH655663 QAD655644:QAD655663 QJZ655644:QJZ655663 QTV655644:QTV655663 RDR655644:RDR655663 RNN655644:RNN655663 RXJ655644:RXJ655663 SHF655644:SHF655663 SRB655644:SRB655663 TAX655644:TAX655663 TKT655644:TKT655663 TUP655644:TUP655663 UEL655644:UEL655663 UOH655644:UOH655663 UYD655644:UYD655663 VHZ655644:VHZ655663 VRV655644:VRV655663 WBR655644:WBR655663 WLN655644:WLN655663 WVJ655644:WVJ655663 L721180:L721199 IX721180:IX721199 ST721180:ST721199 ACP721180:ACP721199 AML721180:AML721199 AWH721180:AWH721199 BGD721180:BGD721199 BPZ721180:BPZ721199 BZV721180:BZV721199 CJR721180:CJR721199 CTN721180:CTN721199 DDJ721180:DDJ721199 DNF721180:DNF721199 DXB721180:DXB721199 EGX721180:EGX721199 EQT721180:EQT721199 FAP721180:FAP721199 FKL721180:FKL721199 FUH721180:FUH721199 GED721180:GED721199 GNZ721180:GNZ721199 GXV721180:GXV721199 HHR721180:HHR721199 HRN721180:HRN721199 IBJ721180:IBJ721199 ILF721180:ILF721199 IVB721180:IVB721199 JEX721180:JEX721199 JOT721180:JOT721199 JYP721180:JYP721199 KIL721180:KIL721199 KSH721180:KSH721199 LCD721180:LCD721199 LLZ721180:LLZ721199 LVV721180:LVV721199 MFR721180:MFR721199 MPN721180:MPN721199 MZJ721180:MZJ721199 NJF721180:NJF721199 NTB721180:NTB721199 OCX721180:OCX721199 OMT721180:OMT721199 OWP721180:OWP721199 PGL721180:PGL721199 PQH721180:PQH721199 QAD721180:QAD721199 QJZ721180:QJZ721199 QTV721180:QTV721199 RDR721180:RDR721199 RNN721180:RNN721199 RXJ721180:RXJ721199 SHF721180:SHF721199 SRB721180:SRB721199 TAX721180:TAX721199 TKT721180:TKT721199 TUP721180:TUP721199 UEL721180:UEL721199 UOH721180:UOH721199 UYD721180:UYD721199 VHZ721180:VHZ721199 VRV721180:VRV721199 WBR721180:WBR721199 WLN721180:WLN721199 WVJ721180:WVJ721199 L786716:L786735 IX786716:IX786735 ST786716:ST786735 ACP786716:ACP786735 AML786716:AML786735 AWH786716:AWH786735 BGD786716:BGD786735 BPZ786716:BPZ786735 BZV786716:BZV786735 CJR786716:CJR786735 CTN786716:CTN786735 DDJ786716:DDJ786735 DNF786716:DNF786735 DXB786716:DXB786735 EGX786716:EGX786735 EQT786716:EQT786735 FAP786716:FAP786735 FKL786716:FKL786735 FUH786716:FUH786735 GED786716:GED786735 GNZ786716:GNZ786735 GXV786716:GXV786735 HHR786716:HHR786735 HRN786716:HRN786735 IBJ786716:IBJ786735 ILF786716:ILF786735 IVB786716:IVB786735 JEX786716:JEX786735 JOT786716:JOT786735 JYP786716:JYP786735 KIL786716:KIL786735 KSH786716:KSH786735 LCD786716:LCD786735 LLZ786716:LLZ786735 LVV786716:LVV786735 MFR786716:MFR786735 MPN786716:MPN786735 MZJ786716:MZJ786735 NJF786716:NJF786735 NTB786716:NTB786735 OCX786716:OCX786735 OMT786716:OMT786735 OWP786716:OWP786735 PGL786716:PGL786735 PQH786716:PQH786735 QAD786716:QAD786735 QJZ786716:QJZ786735 QTV786716:QTV786735 RDR786716:RDR786735 RNN786716:RNN786735 RXJ786716:RXJ786735 SHF786716:SHF786735 SRB786716:SRB786735 TAX786716:TAX786735 TKT786716:TKT786735 TUP786716:TUP786735 UEL786716:UEL786735 UOH786716:UOH786735 UYD786716:UYD786735 VHZ786716:VHZ786735 VRV786716:VRV786735 WBR786716:WBR786735 WLN786716:WLN786735 WVJ786716:WVJ786735 L852252:L852271 IX852252:IX852271 ST852252:ST852271 ACP852252:ACP852271 AML852252:AML852271 AWH852252:AWH852271 BGD852252:BGD852271 BPZ852252:BPZ852271 BZV852252:BZV852271 CJR852252:CJR852271 CTN852252:CTN852271 DDJ852252:DDJ852271 DNF852252:DNF852271 DXB852252:DXB852271 EGX852252:EGX852271 EQT852252:EQT852271 FAP852252:FAP852271 FKL852252:FKL852271 FUH852252:FUH852271 GED852252:GED852271 GNZ852252:GNZ852271 GXV852252:GXV852271 HHR852252:HHR852271 HRN852252:HRN852271 IBJ852252:IBJ852271 ILF852252:ILF852271 IVB852252:IVB852271 JEX852252:JEX852271 JOT852252:JOT852271 JYP852252:JYP852271 KIL852252:KIL852271 KSH852252:KSH852271 LCD852252:LCD852271 LLZ852252:LLZ852271 LVV852252:LVV852271 MFR852252:MFR852271 MPN852252:MPN852271 MZJ852252:MZJ852271 NJF852252:NJF852271 NTB852252:NTB852271 OCX852252:OCX852271 OMT852252:OMT852271 OWP852252:OWP852271 PGL852252:PGL852271 PQH852252:PQH852271 QAD852252:QAD852271 QJZ852252:QJZ852271 QTV852252:QTV852271 RDR852252:RDR852271 RNN852252:RNN852271 RXJ852252:RXJ852271 SHF852252:SHF852271 SRB852252:SRB852271 TAX852252:TAX852271 TKT852252:TKT852271 TUP852252:TUP852271 UEL852252:UEL852271 UOH852252:UOH852271 UYD852252:UYD852271 VHZ852252:VHZ852271 VRV852252:VRV852271 WBR852252:WBR852271 WLN852252:WLN852271 WVJ852252:WVJ852271 L917788:L917807 IX917788:IX917807 ST917788:ST917807 ACP917788:ACP917807 AML917788:AML917807 AWH917788:AWH917807 BGD917788:BGD917807 BPZ917788:BPZ917807 BZV917788:BZV917807 CJR917788:CJR917807 CTN917788:CTN917807 DDJ917788:DDJ917807 DNF917788:DNF917807 DXB917788:DXB917807 EGX917788:EGX917807 EQT917788:EQT917807 FAP917788:FAP917807 FKL917788:FKL917807 FUH917788:FUH917807 GED917788:GED917807 GNZ917788:GNZ917807 GXV917788:GXV917807 HHR917788:HHR917807 HRN917788:HRN917807 IBJ917788:IBJ917807 ILF917788:ILF917807 IVB917788:IVB917807 JEX917788:JEX917807 JOT917788:JOT917807 JYP917788:JYP917807 KIL917788:KIL917807 KSH917788:KSH917807 LCD917788:LCD917807 LLZ917788:LLZ917807 LVV917788:LVV917807 MFR917788:MFR917807 MPN917788:MPN917807 MZJ917788:MZJ917807 NJF917788:NJF917807 NTB917788:NTB917807 OCX917788:OCX917807 OMT917788:OMT917807 OWP917788:OWP917807 PGL917788:PGL917807 PQH917788:PQH917807 QAD917788:QAD917807 QJZ917788:QJZ917807 QTV917788:QTV917807 RDR917788:RDR917807 RNN917788:RNN917807 RXJ917788:RXJ917807 SHF917788:SHF917807 SRB917788:SRB917807 TAX917788:TAX917807 TKT917788:TKT917807 TUP917788:TUP917807 UEL917788:UEL917807 UOH917788:UOH917807 UYD917788:UYD917807 VHZ917788:VHZ917807 VRV917788:VRV917807 WBR917788:WBR917807 WLN917788:WLN917807 WVJ917788:WVJ917807 L983324:L983343 IX983324:IX983343 ST983324:ST983343 ACP983324:ACP983343 AML983324:AML983343 AWH983324:AWH983343 BGD983324:BGD983343 BPZ983324:BPZ983343 BZV983324:BZV983343 CJR983324:CJR983343 CTN983324:CTN983343 DDJ983324:DDJ983343 DNF983324:DNF983343 DXB983324:DXB983343 EGX983324:EGX983343 EQT983324:EQT983343 FAP983324:FAP983343 FKL983324:FKL983343 FUH983324:FUH983343 GED983324:GED983343 GNZ983324:GNZ983343 GXV983324:GXV983343 HHR983324:HHR983343 HRN983324:HRN983343 IBJ983324:IBJ983343 ILF983324:ILF983343 IVB983324:IVB983343 JEX983324:JEX983343 JOT983324:JOT983343 JYP983324:JYP983343 KIL983324:KIL983343 KSH983324:KSH983343 LCD983324:LCD983343 LLZ983324:LLZ983343 LVV983324:LVV983343 MFR983324:MFR983343 MPN983324:MPN983343 MZJ983324:MZJ983343 NJF983324:NJF983343 NTB983324:NTB983343 OCX983324:OCX983343 OMT983324:OMT983343 OWP983324:OWP983343 PGL983324:PGL983343 PQH983324:PQH983343 QAD983324:QAD983343 QJZ983324:QJZ983343 QTV983324:QTV983343 RDR983324:RDR983343 RNN983324:RNN983343 RXJ983324:RXJ983343 SHF983324:SHF983343 SRB983324:SRB983343 TAX983324:TAX983343 TKT983324:TKT983343 TUP983324:TUP983343 UEL983324:UEL983343 UOH983324:UOH983343 UYD983324:UYD983343 VHZ983324:VHZ983343 VRV983324:VRV983343 WBR983324:WBR983343 WLN983324:WLN983343 WVJ31:WVJ32 IX31:IX32 ST31:ST32 ACP31:ACP32 AML31:AML32 AWH31:AWH32 BGD31:BGD32 BPZ31:BPZ32 BZV31:BZV32 CJR31:CJR32 CTN31:CTN32 DDJ31:DDJ32 DNF31:DNF32 DXB31:DXB32 EGX31:EGX32 EQT31:EQT32 FAP31:FAP32 FKL31:FKL32 FUH31:FUH32 GED31:GED32 GNZ31:GNZ32 GXV31:GXV32 HHR31:HHR32 HRN31:HRN32 IBJ31:IBJ32 ILF31:ILF32 IVB31:IVB32 JEX31:JEX32 JOT31:JOT32 JYP31:JYP32 KIL31:KIL32 KSH31:KSH32 LCD31:LCD32 LLZ31:LLZ32 LVV31:LVV32 MFR31:MFR32 MPN31:MPN32 MZJ31:MZJ32 NJF31:NJF32 NTB31:NTB32 OCX31:OCX32 OMT31:OMT32 OWP31:OWP32 PGL31:PGL32 PQH31:PQH32 QAD31:QAD32 QJZ31:QJZ32 QTV31:QTV32 RDR31:RDR32 RNN31:RNN32 RXJ31:RXJ32 SHF31:SHF32 SRB31:SRB32 TAX31:TAX32 TKT31:TKT32 TUP31:TUP32 UEL31:UEL32 UOH31:UOH32 UYD31:UYD32 VHZ31:VHZ32 VRV31:VRV32 WBR31:WBR32 WLN31:WLN32 ST35:ST287 ACP35:ACP287 AML35:AML287 AWH35:AWH287 BGD35:BGD287 BPZ35:BPZ287 BZV35:BZV287 CJR35:CJR287 CTN35:CTN287 DDJ35:DDJ287 DNF35:DNF287 DXB35:DXB287 EGX35:EGX287 EQT35:EQT287 FAP35:FAP287 FKL35:FKL287 FUH35:FUH287 GED35:GED287 GNZ35:GNZ287 GXV35:GXV287 HHR35:HHR287 HRN35:HRN287 IBJ35:IBJ287 ILF35:ILF287 IVB35:IVB287 JEX35:JEX287 JOT35:JOT287 JYP35:JYP287 KIL35:KIL287 KSH35:KSH287 LCD35:LCD287 LLZ35:LLZ287 LVV35:LVV287 MFR35:MFR287 MPN35:MPN287 MZJ35:MZJ287 NJF35:NJF287 NTB35:NTB287 OCX35:OCX287 OMT35:OMT287 OWP35:OWP287 PGL35:PGL287 PQH35:PQH287 QAD35:QAD287 QJZ35:QJZ287 QTV35:QTV287 RDR35:RDR287 RNN35:RNN287 RXJ35:RXJ287 SHF35:SHF287 SRB35:SRB287 TAX35:TAX287 TKT35:TKT287 TUP35:TUP287 UEL35:UEL287 UOH35:UOH287 UYD35:UYD287 VHZ35:VHZ287 VRV35:VRV287 WBR35:WBR287 WLN35:WLN287 WVJ35:WVJ287 IX35:IX287 L14:L328" xr:uid="{8822BE85-9EB5-43E8-9C8C-DFD600AB3373}">
      <formula1>"Fixed price, Variable price, Combination"</formula1>
    </dataValidation>
    <dataValidation type="list" allowBlank="1" showInputMessage="1" showErrorMessage="1" sqref="WVU983324:WVU983343 U65820:U65839 JI65820:JI65839 TE65820:TE65839 ADA65820:ADA65839 AMW65820:AMW65839 AWS65820:AWS65839 BGO65820:BGO65839 BQK65820:BQK65839 CAG65820:CAG65839 CKC65820:CKC65839 CTY65820:CTY65839 DDU65820:DDU65839 DNQ65820:DNQ65839 DXM65820:DXM65839 EHI65820:EHI65839 ERE65820:ERE65839 FBA65820:FBA65839 FKW65820:FKW65839 FUS65820:FUS65839 GEO65820:GEO65839 GOK65820:GOK65839 GYG65820:GYG65839 HIC65820:HIC65839 HRY65820:HRY65839 IBU65820:IBU65839 ILQ65820:ILQ65839 IVM65820:IVM65839 JFI65820:JFI65839 JPE65820:JPE65839 JZA65820:JZA65839 KIW65820:KIW65839 KSS65820:KSS65839 LCO65820:LCO65839 LMK65820:LMK65839 LWG65820:LWG65839 MGC65820:MGC65839 MPY65820:MPY65839 MZU65820:MZU65839 NJQ65820:NJQ65839 NTM65820:NTM65839 ODI65820:ODI65839 ONE65820:ONE65839 OXA65820:OXA65839 PGW65820:PGW65839 PQS65820:PQS65839 QAO65820:QAO65839 QKK65820:QKK65839 QUG65820:QUG65839 REC65820:REC65839 RNY65820:RNY65839 RXU65820:RXU65839 SHQ65820:SHQ65839 SRM65820:SRM65839 TBI65820:TBI65839 TLE65820:TLE65839 TVA65820:TVA65839 UEW65820:UEW65839 UOS65820:UOS65839 UYO65820:UYO65839 VIK65820:VIK65839 VSG65820:VSG65839 WCC65820:WCC65839 WLY65820:WLY65839 WVU65820:WVU65839 U131356:U131375 JI131356:JI131375 TE131356:TE131375 ADA131356:ADA131375 AMW131356:AMW131375 AWS131356:AWS131375 BGO131356:BGO131375 BQK131356:BQK131375 CAG131356:CAG131375 CKC131356:CKC131375 CTY131356:CTY131375 DDU131356:DDU131375 DNQ131356:DNQ131375 DXM131356:DXM131375 EHI131356:EHI131375 ERE131356:ERE131375 FBA131356:FBA131375 FKW131356:FKW131375 FUS131356:FUS131375 GEO131356:GEO131375 GOK131356:GOK131375 GYG131356:GYG131375 HIC131356:HIC131375 HRY131356:HRY131375 IBU131356:IBU131375 ILQ131356:ILQ131375 IVM131356:IVM131375 JFI131356:JFI131375 JPE131356:JPE131375 JZA131356:JZA131375 KIW131356:KIW131375 KSS131356:KSS131375 LCO131356:LCO131375 LMK131356:LMK131375 LWG131356:LWG131375 MGC131356:MGC131375 MPY131356:MPY131375 MZU131356:MZU131375 NJQ131356:NJQ131375 NTM131356:NTM131375 ODI131356:ODI131375 ONE131356:ONE131375 OXA131356:OXA131375 PGW131356:PGW131375 PQS131356:PQS131375 QAO131356:QAO131375 QKK131356:QKK131375 QUG131356:QUG131375 REC131356:REC131375 RNY131356:RNY131375 RXU131356:RXU131375 SHQ131356:SHQ131375 SRM131356:SRM131375 TBI131356:TBI131375 TLE131356:TLE131375 TVA131356:TVA131375 UEW131356:UEW131375 UOS131356:UOS131375 UYO131356:UYO131375 VIK131356:VIK131375 VSG131356:VSG131375 WCC131356:WCC131375 WLY131356:WLY131375 WVU131356:WVU131375 U196892:U196911 JI196892:JI196911 TE196892:TE196911 ADA196892:ADA196911 AMW196892:AMW196911 AWS196892:AWS196911 BGO196892:BGO196911 BQK196892:BQK196911 CAG196892:CAG196911 CKC196892:CKC196911 CTY196892:CTY196911 DDU196892:DDU196911 DNQ196892:DNQ196911 DXM196892:DXM196911 EHI196892:EHI196911 ERE196892:ERE196911 FBA196892:FBA196911 FKW196892:FKW196911 FUS196892:FUS196911 GEO196892:GEO196911 GOK196892:GOK196911 GYG196892:GYG196911 HIC196892:HIC196911 HRY196892:HRY196911 IBU196892:IBU196911 ILQ196892:ILQ196911 IVM196892:IVM196911 JFI196892:JFI196911 JPE196892:JPE196911 JZA196892:JZA196911 KIW196892:KIW196911 KSS196892:KSS196911 LCO196892:LCO196911 LMK196892:LMK196911 LWG196892:LWG196911 MGC196892:MGC196911 MPY196892:MPY196911 MZU196892:MZU196911 NJQ196892:NJQ196911 NTM196892:NTM196911 ODI196892:ODI196911 ONE196892:ONE196911 OXA196892:OXA196911 PGW196892:PGW196911 PQS196892:PQS196911 QAO196892:QAO196911 QKK196892:QKK196911 QUG196892:QUG196911 REC196892:REC196911 RNY196892:RNY196911 RXU196892:RXU196911 SHQ196892:SHQ196911 SRM196892:SRM196911 TBI196892:TBI196911 TLE196892:TLE196911 TVA196892:TVA196911 UEW196892:UEW196911 UOS196892:UOS196911 UYO196892:UYO196911 VIK196892:VIK196911 VSG196892:VSG196911 WCC196892:WCC196911 WLY196892:WLY196911 WVU196892:WVU196911 U262428:U262447 JI262428:JI262447 TE262428:TE262447 ADA262428:ADA262447 AMW262428:AMW262447 AWS262428:AWS262447 BGO262428:BGO262447 BQK262428:BQK262447 CAG262428:CAG262447 CKC262428:CKC262447 CTY262428:CTY262447 DDU262428:DDU262447 DNQ262428:DNQ262447 DXM262428:DXM262447 EHI262428:EHI262447 ERE262428:ERE262447 FBA262428:FBA262447 FKW262428:FKW262447 FUS262428:FUS262447 GEO262428:GEO262447 GOK262428:GOK262447 GYG262428:GYG262447 HIC262428:HIC262447 HRY262428:HRY262447 IBU262428:IBU262447 ILQ262428:ILQ262447 IVM262428:IVM262447 JFI262428:JFI262447 JPE262428:JPE262447 JZA262428:JZA262447 KIW262428:KIW262447 KSS262428:KSS262447 LCO262428:LCO262447 LMK262428:LMK262447 LWG262428:LWG262447 MGC262428:MGC262447 MPY262428:MPY262447 MZU262428:MZU262447 NJQ262428:NJQ262447 NTM262428:NTM262447 ODI262428:ODI262447 ONE262428:ONE262447 OXA262428:OXA262447 PGW262428:PGW262447 PQS262428:PQS262447 QAO262428:QAO262447 QKK262428:QKK262447 QUG262428:QUG262447 REC262428:REC262447 RNY262428:RNY262447 RXU262428:RXU262447 SHQ262428:SHQ262447 SRM262428:SRM262447 TBI262428:TBI262447 TLE262428:TLE262447 TVA262428:TVA262447 UEW262428:UEW262447 UOS262428:UOS262447 UYO262428:UYO262447 VIK262428:VIK262447 VSG262428:VSG262447 WCC262428:WCC262447 WLY262428:WLY262447 WVU262428:WVU262447 U327964:U327983 JI327964:JI327983 TE327964:TE327983 ADA327964:ADA327983 AMW327964:AMW327983 AWS327964:AWS327983 BGO327964:BGO327983 BQK327964:BQK327983 CAG327964:CAG327983 CKC327964:CKC327983 CTY327964:CTY327983 DDU327964:DDU327983 DNQ327964:DNQ327983 DXM327964:DXM327983 EHI327964:EHI327983 ERE327964:ERE327983 FBA327964:FBA327983 FKW327964:FKW327983 FUS327964:FUS327983 GEO327964:GEO327983 GOK327964:GOK327983 GYG327964:GYG327983 HIC327964:HIC327983 HRY327964:HRY327983 IBU327964:IBU327983 ILQ327964:ILQ327983 IVM327964:IVM327983 JFI327964:JFI327983 JPE327964:JPE327983 JZA327964:JZA327983 KIW327964:KIW327983 KSS327964:KSS327983 LCO327964:LCO327983 LMK327964:LMK327983 LWG327964:LWG327983 MGC327964:MGC327983 MPY327964:MPY327983 MZU327964:MZU327983 NJQ327964:NJQ327983 NTM327964:NTM327983 ODI327964:ODI327983 ONE327964:ONE327983 OXA327964:OXA327983 PGW327964:PGW327983 PQS327964:PQS327983 QAO327964:QAO327983 QKK327964:QKK327983 QUG327964:QUG327983 REC327964:REC327983 RNY327964:RNY327983 RXU327964:RXU327983 SHQ327964:SHQ327983 SRM327964:SRM327983 TBI327964:TBI327983 TLE327964:TLE327983 TVA327964:TVA327983 UEW327964:UEW327983 UOS327964:UOS327983 UYO327964:UYO327983 VIK327964:VIK327983 VSG327964:VSG327983 WCC327964:WCC327983 WLY327964:WLY327983 WVU327964:WVU327983 U393500:U393519 JI393500:JI393519 TE393500:TE393519 ADA393500:ADA393519 AMW393500:AMW393519 AWS393500:AWS393519 BGO393500:BGO393519 BQK393500:BQK393519 CAG393500:CAG393519 CKC393500:CKC393519 CTY393500:CTY393519 DDU393500:DDU393519 DNQ393500:DNQ393519 DXM393500:DXM393519 EHI393500:EHI393519 ERE393500:ERE393519 FBA393500:FBA393519 FKW393500:FKW393519 FUS393500:FUS393519 GEO393500:GEO393519 GOK393500:GOK393519 GYG393500:GYG393519 HIC393500:HIC393519 HRY393500:HRY393519 IBU393500:IBU393519 ILQ393500:ILQ393519 IVM393500:IVM393519 JFI393500:JFI393519 JPE393500:JPE393519 JZA393500:JZA393519 KIW393500:KIW393519 KSS393500:KSS393519 LCO393500:LCO393519 LMK393500:LMK393519 LWG393500:LWG393519 MGC393500:MGC393519 MPY393500:MPY393519 MZU393500:MZU393519 NJQ393500:NJQ393519 NTM393500:NTM393519 ODI393500:ODI393519 ONE393500:ONE393519 OXA393500:OXA393519 PGW393500:PGW393519 PQS393500:PQS393519 QAO393500:QAO393519 QKK393500:QKK393519 QUG393500:QUG393519 REC393500:REC393519 RNY393500:RNY393519 RXU393500:RXU393519 SHQ393500:SHQ393519 SRM393500:SRM393519 TBI393500:TBI393519 TLE393500:TLE393519 TVA393500:TVA393519 UEW393500:UEW393519 UOS393500:UOS393519 UYO393500:UYO393519 VIK393500:VIK393519 VSG393500:VSG393519 WCC393500:WCC393519 WLY393500:WLY393519 WVU393500:WVU393519 U459036:U459055 JI459036:JI459055 TE459036:TE459055 ADA459036:ADA459055 AMW459036:AMW459055 AWS459036:AWS459055 BGO459036:BGO459055 BQK459036:BQK459055 CAG459036:CAG459055 CKC459036:CKC459055 CTY459036:CTY459055 DDU459036:DDU459055 DNQ459036:DNQ459055 DXM459036:DXM459055 EHI459036:EHI459055 ERE459036:ERE459055 FBA459036:FBA459055 FKW459036:FKW459055 FUS459036:FUS459055 GEO459036:GEO459055 GOK459036:GOK459055 GYG459036:GYG459055 HIC459036:HIC459055 HRY459036:HRY459055 IBU459036:IBU459055 ILQ459036:ILQ459055 IVM459036:IVM459055 JFI459036:JFI459055 JPE459036:JPE459055 JZA459036:JZA459055 KIW459036:KIW459055 KSS459036:KSS459055 LCO459036:LCO459055 LMK459036:LMK459055 LWG459036:LWG459055 MGC459036:MGC459055 MPY459036:MPY459055 MZU459036:MZU459055 NJQ459036:NJQ459055 NTM459036:NTM459055 ODI459036:ODI459055 ONE459036:ONE459055 OXA459036:OXA459055 PGW459036:PGW459055 PQS459036:PQS459055 QAO459036:QAO459055 QKK459036:QKK459055 QUG459036:QUG459055 REC459036:REC459055 RNY459036:RNY459055 RXU459036:RXU459055 SHQ459036:SHQ459055 SRM459036:SRM459055 TBI459036:TBI459055 TLE459036:TLE459055 TVA459036:TVA459055 UEW459036:UEW459055 UOS459036:UOS459055 UYO459036:UYO459055 VIK459036:VIK459055 VSG459036:VSG459055 WCC459036:WCC459055 WLY459036:WLY459055 WVU459036:WVU459055 U524572:U524591 JI524572:JI524591 TE524572:TE524591 ADA524572:ADA524591 AMW524572:AMW524591 AWS524572:AWS524591 BGO524572:BGO524591 BQK524572:BQK524591 CAG524572:CAG524591 CKC524572:CKC524591 CTY524572:CTY524591 DDU524572:DDU524591 DNQ524572:DNQ524591 DXM524572:DXM524591 EHI524572:EHI524591 ERE524572:ERE524591 FBA524572:FBA524591 FKW524572:FKW524591 FUS524572:FUS524591 GEO524572:GEO524591 GOK524572:GOK524591 GYG524572:GYG524591 HIC524572:HIC524591 HRY524572:HRY524591 IBU524572:IBU524591 ILQ524572:ILQ524591 IVM524572:IVM524591 JFI524572:JFI524591 JPE524572:JPE524591 JZA524572:JZA524591 KIW524572:KIW524591 KSS524572:KSS524591 LCO524572:LCO524591 LMK524572:LMK524591 LWG524572:LWG524591 MGC524572:MGC524591 MPY524572:MPY524591 MZU524572:MZU524591 NJQ524572:NJQ524591 NTM524572:NTM524591 ODI524572:ODI524591 ONE524572:ONE524591 OXA524572:OXA524591 PGW524572:PGW524591 PQS524572:PQS524591 QAO524572:QAO524591 QKK524572:QKK524591 QUG524572:QUG524591 REC524572:REC524591 RNY524572:RNY524591 RXU524572:RXU524591 SHQ524572:SHQ524591 SRM524572:SRM524591 TBI524572:TBI524591 TLE524572:TLE524591 TVA524572:TVA524591 UEW524572:UEW524591 UOS524572:UOS524591 UYO524572:UYO524591 VIK524572:VIK524591 VSG524572:VSG524591 WCC524572:WCC524591 WLY524572:WLY524591 WVU524572:WVU524591 U590108:U590127 JI590108:JI590127 TE590108:TE590127 ADA590108:ADA590127 AMW590108:AMW590127 AWS590108:AWS590127 BGO590108:BGO590127 BQK590108:BQK590127 CAG590108:CAG590127 CKC590108:CKC590127 CTY590108:CTY590127 DDU590108:DDU590127 DNQ590108:DNQ590127 DXM590108:DXM590127 EHI590108:EHI590127 ERE590108:ERE590127 FBA590108:FBA590127 FKW590108:FKW590127 FUS590108:FUS590127 GEO590108:GEO590127 GOK590108:GOK590127 GYG590108:GYG590127 HIC590108:HIC590127 HRY590108:HRY590127 IBU590108:IBU590127 ILQ590108:ILQ590127 IVM590108:IVM590127 JFI590108:JFI590127 JPE590108:JPE590127 JZA590108:JZA590127 KIW590108:KIW590127 KSS590108:KSS590127 LCO590108:LCO590127 LMK590108:LMK590127 LWG590108:LWG590127 MGC590108:MGC590127 MPY590108:MPY590127 MZU590108:MZU590127 NJQ590108:NJQ590127 NTM590108:NTM590127 ODI590108:ODI590127 ONE590108:ONE590127 OXA590108:OXA590127 PGW590108:PGW590127 PQS590108:PQS590127 QAO590108:QAO590127 QKK590108:QKK590127 QUG590108:QUG590127 REC590108:REC590127 RNY590108:RNY590127 RXU590108:RXU590127 SHQ590108:SHQ590127 SRM590108:SRM590127 TBI590108:TBI590127 TLE590108:TLE590127 TVA590108:TVA590127 UEW590108:UEW590127 UOS590108:UOS590127 UYO590108:UYO590127 VIK590108:VIK590127 VSG590108:VSG590127 WCC590108:WCC590127 WLY590108:WLY590127 WVU590108:WVU590127 U655644:U655663 JI655644:JI655663 TE655644:TE655663 ADA655644:ADA655663 AMW655644:AMW655663 AWS655644:AWS655663 BGO655644:BGO655663 BQK655644:BQK655663 CAG655644:CAG655663 CKC655644:CKC655663 CTY655644:CTY655663 DDU655644:DDU655663 DNQ655644:DNQ655663 DXM655644:DXM655663 EHI655644:EHI655663 ERE655644:ERE655663 FBA655644:FBA655663 FKW655644:FKW655663 FUS655644:FUS655663 GEO655644:GEO655663 GOK655644:GOK655663 GYG655644:GYG655663 HIC655644:HIC655663 HRY655644:HRY655663 IBU655644:IBU655663 ILQ655644:ILQ655663 IVM655644:IVM655663 JFI655644:JFI655663 JPE655644:JPE655663 JZA655644:JZA655663 KIW655644:KIW655663 KSS655644:KSS655663 LCO655644:LCO655663 LMK655644:LMK655663 LWG655644:LWG655663 MGC655644:MGC655663 MPY655644:MPY655663 MZU655644:MZU655663 NJQ655644:NJQ655663 NTM655644:NTM655663 ODI655644:ODI655663 ONE655644:ONE655663 OXA655644:OXA655663 PGW655644:PGW655663 PQS655644:PQS655663 QAO655644:QAO655663 QKK655644:QKK655663 QUG655644:QUG655663 REC655644:REC655663 RNY655644:RNY655663 RXU655644:RXU655663 SHQ655644:SHQ655663 SRM655644:SRM655663 TBI655644:TBI655663 TLE655644:TLE655663 TVA655644:TVA655663 UEW655644:UEW655663 UOS655644:UOS655663 UYO655644:UYO655663 VIK655644:VIK655663 VSG655644:VSG655663 WCC655644:WCC655663 WLY655644:WLY655663 WVU655644:WVU655663 U721180:U721199 JI721180:JI721199 TE721180:TE721199 ADA721180:ADA721199 AMW721180:AMW721199 AWS721180:AWS721199 BGO721180:BGO721199 BQK721180:BQK721199 CAG721180:CAG721199 CKC721180:CKC721199 CTY721180:CTY721199 DDU721180:DDU721199 DNQ721180:DNQ721199 DXM721180:DXM721199 EHI721180:EHI721199 ERE721180:ERE721199 FBA721180:FBA721199 FKW721180:FKW721199 FUS721180:FUS721199 GEO721180:GEO721199 GOK721180:GOK721199 GYG721180:GYG721199 HIC721180:HIC721199 HRY721180:HRY721199 IBU721180:IBU721199 ILQ721180:ILQ721199 IVM721180:IVM721199 JFI721180:JFI721199 JPE721180:JPE721199 JZA721180:JZA721199 KIW721180:KIW721199 KSS721180:KSS721199 LCO721180:LCO721199 LMK721180:LMK721199 LWG721180:LWG721199 MGC721180:MGC721199 MPY721180:MPY721199 MZU721180:MZU721199 NJQ721180:NJQ721199 NTM721180:NTM721199 ODI721180:ODI721199 ONE721180:ONE721199 OXA721180:OXA721199 PGW721180:PGW721199 PQS721180:PQS721199 QAO721180:QAO721199 QKK721180:QKK721199 QUG721180:QUG721199 REC721180:REC721199 RNY721180:RNY721199 RXU721180:RXU721199 SHQ721180:SHQ721199 SRM721180:SRM721199 TBI721180:TBI721199 TLE721180:TLE721199 TVA721180:TVA721199 UEW721180:UEW721199 UOS721180:UOS721199 UYO721180:UYO721199 VIK721180:VIK721199 VSG721180:VSG721199 WCC721180:WCC721199 WLY721180:WLY721199 WVU721180:WVU721199 U786716:U786735 JI786716:JI786735 TE786716:TE786735 ADA786716:ADA786735 AMW786716:AMW786735 AWS786716:AWS786735 BGO786716:BGO786735 BQK786716:BQK786735 CAG786716:CAG786735 CKC786716:CKC786735 CTY786716:CTY786735 DDU786716:DDU786735 DNQ786716:DNQ786735 DXM786716:DXM786735 EHI786716:EHI786735 ERE786716:ERE786735 FBA786716:FBA786735 FKW786716:FKW786735 FUS786716:FUS786735 GEO786716:GEO786735 GOK786716:GOK786735 GYG786716:GYG786735 HIC786716:HIC786735 HRY786716:HRY786735 IBU786716:IBU786735 ILQ786716:ILQ786735 IVM786716:IVM786735 JFI786716:JFI786735 JPE786716:JPE786735 JZA786716:JZA786735 KIW786716:KIW786735 KSS786716:KSS786735 LCO786716:LCO786735 LMK786716:LMK786735 LWG786716:LWG786735 MGC786716:MGC786735 MPY786716:MPY786735 MZU786716:MZU786735 NJQ786716:NJQ786735 NTM786716:NTM786735 ODI786716:ODI786735 ONE786716:ONE786735 OXA786716:OXA786735 PGW786716:PGW786735 PQS786716:PQS786735 QAO786716:QAO786735 QKK786716:QKK786735 QUG786716:QUG786735 REC786716:REC786735 RNY786716:RNY786735 RXU786716:RXU786735 SHQ786716:SHQ786735 SRM786716:SRM786735 TBI786716:TBI786735 TLE786716:TLE786735 TVA786716:TVA786735 UEW786716:UEW786735 UOS786716:UOS786735 UYO786716:UYO786735 VIK786716:VIK786735 VSG786716:VSG786735 WCC786716:WCC786735 WLY786716:WLY786735 WVU786716:WVU786735 U852252:U852271 JI852252:JI852271 TE852252:TE852271 ADA852252:ADA852271 AMW852252:AMW852271 AWS852252:AWS852271 BGO852252:BGO852271 BQK852252:BQK852271 CAG852252:CAG852271 CKC852252:CKC852271 CTY852252:CTY852271 DDU852252:DDU852271 DNQ852252:DNQ852271 DXM852252:DXM852271 EHI852252:EHI852271 ERE852252:ERE852271 FBA852252:FBA852271 FKW852252:FKW852271 FUS852252:FUS852271 GEO852252:GEO852271 GOK852252:GOK852271 GYG852252:GYG852271 HIC852252:HIC852271 HRY852252:HRY852271 IBU852252:IBU852271 ILQ852252:ILQ852271 IVM852252:IVM852271 JFI852252:JFI852271 JPE852252:JPE852271 JZA852252:JZA852271 KIW852252:KIW852271 KSS852252:KSS852271 LCO852252:LCO852271 LMK852252:LMK852271 LWG852252:LWG852271 MGC852252:MGC852271 MPY852252:MPY852271 MZU852252:MZU852271 NJQ852252:NJQ852271 NTM852252:NTM852271 ODI852252:ODI852271 ONE852252:ONE852271 OXA852252:OXA852271 PGW852252:PGW852271 PQS852252:PQS852271 QAO852252:QAO852271 QKK852252:QKK852271 QUG852252:QUG852271 REC852252:REC852271 RNY852252:RNY852271 RXU852252:RXU852271 SHQ852252:SHQ852271 SRM852252:SRM852271 TBI852252:TBI852271 TLE852252:TLE852271 TVA852252:TVA852271 UEW852252:UEW852271 UOS852252:UOS852271 UYO852252:UYO852271 VIK852252:VIK852271 VSG852252:VSG852271 WCC852252:WCC852271 WLY852252:WLY852271 WVU852252:WVU852271 U917788:U917807 JI917788:JI917807 TE917788:TE917807 ADA917788:ADA917807 AMW917788:AMW917807 AWS917788:AWS917807 BGO917788:BGO917807 BQK917788:BQK917807 CAG917788:CAG917807 CKC917788:CKC917807 CTY917788:CTY917807 DDU917788:DDU917807 DNQ917788:DNQ917807 DXM917788:DXM917807 EHI917788:EHI917807 ERE917788:ERE917807 FBA917788:FBA917807 FKW917788:FKW917807 FUS917788:FUS917807 GEO917788:GEO917807 GOK917788:GOK917807 GYG917788:GYG917807 HIC917788:HIC917807 HRY917788:HRY917807 IBU917788:IBU917807 ILQ917788:ILQ917807 IVM917788:IVM917807 JFI917788:JFI917807 JPE917788:JPE917807 JZA917788:JZA917807 KIW917788:KIW917807 KSS917788:KSS917807 LCO917788:LCO917807 LMK917788:LMK917807 LWG917788:LWG917807 MGC917788:MGC917807 MPY917788:MPY917807 MZU917788:MZU917807 NJQ917788:NJQ917807 NTM917788:NTM917807 ODI917788:ODI917807 ONE917788:ONE917807 OXA917788:OXA917807 PGW917788:PGW917807 PQS917788:PQS917807 QAO917788:QAO917807 QKK917788:QKK917807 QUG917788:QUG917807 REC917788:REC917807 RNY917788:RNY917807 RXU917788:RXU917807 SHQ917788:SHQ917807 SRM917788:SRM917807 TBI917788:TBI917807 TLE917788:TLE917807 TVA917788:TVA917807 UEW917788:UEW917807 UOS917788:UOS917807 UYO917788:UYO917807 VIK917788:VIK917807 VSG917788:VSG917807 WCC917788:WCC917807 WLY917788:WLY917807 WVU917788:WVU917807 U983324:U983343 JI983324:JI983343 TE983324:TE983343 ADA983324:ADA983343 AMW983324:AMW983343 AWS983324:AWS983343 BGO983324:BGO983343 BQK983324:BQK983343 CAG983324:CAG983343 CKC983324:CKC983343 CTY983324:CTY983343 DDU983324:DDU983343 DNQ983324:DNQ983343 DXM983324:DXM983343 EHI983324:EHI983343 ERE983324:ERE983343 FBA983324:FBA983343 FKW983324:FKW983343 FUS983324:FUS983343 GEO983324:GEO983343 GOK983324:GOK983343 GYG983324:GYG983343 HIC983324:HIC983343 HRY983324:HRY983343 IBU983324:IBU983343 ILQ983324:ILQ983343 IVM983324:IVM983343 JFI983324:JFI983343 JPE983324:JPE983343 JZA983324:JZA983343 KIW983324:KIW983343 KSS983324:KSS983343 LCO983324:LCO983343 LMK983324:LMK983343 LWG983324:LWG983343 MGC983324:MGC983343 MPY983324:MPY983343 MZU983324:MZU983343 NJQ983324:NJQ983343 NTM983324:NTM983343 ODI983324:ODI983343 ONE983324:ONE983343 OXA983324:OXA983343 PGW983324:PGW983343 PQS983324:PQS983343 QAO983324:QAO983343 QKK983324:QKK983343 QUG983324:QUG983343 REC983324:REC983343 RNY983324:RNY983343 RXU983324:RXU983343 SHQ983324:SHQ983343 SRM983324:SRM983343 TBI983324:TBI983343 TLE983324:TLE983343 TVA983324:TVA983343 UEW983324:UEW983343 UOS983324:UOS983343 UYO983324:UYO983343 VIK983324:VIK983343 VSG983324:VSG983343 WCC983324:WCC983343 WLY983324:WLY983343 WVU31:WVU3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JI35:JI287 TE35:TE287 ADA35:ADA287 AMW35:AMW287 AWS35:AWS287 BGO35:BGO287 BQK35:BQK287 CAG35:CAG287 CKC35:CKC287 CTY35:CTY287 DDU35:DDU287 DNQ35:DNQ287 DXM35:DXM287 EHI35:EHI287 ERE35:ERE287 FBA35:FBA287 FKW35:FKW287 FUS35:FUS287 GEO35:GEO287 GOK35:GOK287 GYG35:GYG287 HIC35:HIC287 HRY35:HRY287 IBU35:IBU287 ILQ35:ILQ287 IVM35:IVM287 JFI35:JFI287 JPE35:JPE287 JZA35:JZA287 KIW35:KIW287 KSS35:KSS287 LCO35:LCO287 LMK35:LMK287 LWG35:LWG287 MGC35:MGC287 MPY35:MPY287 MZU35:MZU287 NJQ35:NJQ287 NTM35:NTM287 ODI35:ODI287 ONE35:ONE287 OXA35:OXA287 PGW35:PGW287 PQS35:PQS287 QAO35:QAO287 QKK35:QKK287 QUG35:QUG287 REC35:REC287 RNY35:RNY287 RXU35:RXU287 SHQ35:SHQ287 SRM35:SRM287 TBI35:TBI287 TLE35:TLE287 TVA35:TVA287 UEW35:UEW287 UOS35:UOS287 UYO35:UYO287 VIK35:VIK287 VSG35:VSG287 WCC35:WCC287 WLY35:WLY287 WVU35:WVU287" xr:uid="{8DE94E00-FB0C-48C3-A6DD-4D006B51D753}">
      <formula1>"yes, no"</formula1>
    </dataValidation>
    <dataValidation type="list" allowBlank="1" showInputMessage="1" showErrorMessage="1" sqref="WVV983324:WVV983343 V65820:V65839 JJ65820:JJ65839 TF65820:TF65839 ADB65820:ADB65839 AMX65820:AMX65839 AWT65820:AWT65839 BGP65820:BGP65839 BQL65820:BQL65839 CAH65820:CAH65839 CKD65820:CKD65839 CTZ65820:CTZ65839 DDV65820:DDV65839 DNR65820:DNR65839 DXN65820:DXN65839 EHJ65820:EHJ65839 ERF65820:ERF65839 FBB65820:FBB65839 FKX65820:FKX65839 FUT65820:FUT65839 GEP65820:GEP65839 GOL65820:GOL65839 GYH65820:GYH65839 HID65820:HID65839 HRZ65820:HRZ65839 IBV65820:IBV65839 ILR65820:ILR65839 IVN65820:IVN65839 JFJ65820:JFJ65839 JPF65820:JPF65839 JZB65820:JZB65839 KIX65820:KIX65839 KST65820:KST65839 LCP65820:LCP65839 LML65820:LML65839 LWH65820:LWH65839 MGD65820:MGD65839 MPZ65820:MPZ65839 MZV65820:MZV65839 NJR65820:NJR65839 NTN65820:NTN65839 ODJ65820:ODJ65839 ONF65820:ONF65839 OXB65820:OXB65839 PGX65820:PGX65839 PQT65820:PQT65839 QAP65820:QAP65839 QKL65820:QKL65839 QUH65820:QUH65839 RED65820:RED65839 RNZ65820:RNZ65839 RXV65820:RXV65839 SHR65820:SHR65839 SRN65820:SRN65839 TBJ65820:TBJ65839 TLF65820:TLF65839 TVB65820:TVB65839 UEX65820:UEX65839 UOT65820:UOT65839 UYP65820:UYP65839 VIL65820:VIL65839 VSH65820:VSH65839 WCD65820:WCD65839 WLZ65820:WLZ65839 WVV65820:WVV65839 V131356:V131375 JJ131356:JJ131375 TF131356:TF131375 ADB131356:ADB131375 AMX131356:AMX131375 AWT131356:AWT131375 BGP131356:BGP131375 BQL131356:BQL131375 CAH131356:CAH131375 CKD131356:CKD131375 CTZ131356:CTZ131375 DDV131356:DDV131375 DNR131356:DNR131375 DXN131356:DXN131375 EHJ131356:EHJ131375 ERF131356:ERF131375 FBB131356:FBB131375 FKX131356:FKX131375 FUT131356:FUT131375 GEP131356:GEP131375 GOL131356:GOL131375 GYH131356:GYH131375 HID131356:HID131375 HRZ131356:HRZ131375 IBV131356:IBV131375 ILR131356:ILR131375 IVN131356:IVN131375 JFJ131356:JFJ131375 JPF131356:JPF131375 JZB131356:JZB131375 KIX131356:KIX131375 KST131356:KST131375 LCP131356:LCP131375 LML131356:LML131375 LWH131356:LWH131375 MGD131356:MGD131375 MPZ131356:MPZ131375 MZV131356:MZV131375 NJR131356:NJR131375 NTN131356:NTN131375 ODJ131356:ODJ131375 ONF131356:ONF131375 OXB131356:OXB131375 PGX131356:PGX131375 PQT131356:PQT131375 QAP131356:QAP131375 QKL131356:QKL131375 QUH131356:QUH131375 RED131356:RED131375 RNZ131356:RNZ131375 RXV131356:RXV131375 SHR131356:SHR131375 SRN131356:SRN131375 TBJ131356:TBJ131375 TLF131356:TLF131375 TVB131356:TVB131375 UEX131356:UEX131375 UOT131356:UOT131375 UYP131356:UYP131375 VIL131356:VIL131375 VSH131356:VSH131375 WCD131356:WCD131375 WLZ131356:WLZ131375 WVV131356:WVV131375 V196892:V196911 JJ196892:JJ196911 TF196892:TF196911 ADB196892:ADB196911 AMX196892:AMX196911 AWT196892:AWT196911 BGP196892:BGP196911 BQL196892:BQL196911 CAH196892:CAH196911 CKD196892:CKD196911 CTZ196892:CTZ196911 DDV196892:DDV196911 DNR196892:DNR196911 DXN196892:DXN196911 EHJ196892:EHJ196911 ERF196892:ERF196911 FBB196892:FBB196911 FKX196892:FKX196911 FUT196892:FUT196911 GEP196892:GEP196911 GOL196892:GOL196911 GYH196892:GYH196911 HID196892:HID196911 HRZ196892:HRZ196911 IBV196892:IBV196911 ILR196892:ILR196911 IVN196892:IVN196911 JFJ196892:JFJ196911 JPF196892:JPF196911 JZB196892:JZB196911 KIX196892:KIX196911 KST196892:KST196911 LCP196892:LCP196911 LML196892:LML196911 LWH196892:LWH196911 MGD196892:MGD196911 MPZ196892:MPZ196911 MZV196892:MZV196911 NJR196892:NJR196911 NTN196892:NTN196911 ODJ196892:ODJ196911 ONF196892:ONF196911 OXB196892:OXB196911 PGX196892:PGX196911 PQT196892:PQT196911 QAP196892:QAP196911 QKL196892:QKL196911 QUH196892:QUH196911 RED196892:RED196911 RNZ196892:RNZ196911 RXV196892:RXV196911 SHR196892:SHR196911 SRN196892:SRN196911 TBJ196892:TBJ196911 TLF196892:TLF196911 TVB196892:TVB196911 UEX196892:UEX196911 UOT196892:UOT196911 UYP196892:UYP196911 VIL196892:VIL196911 VSH196892:VSH196911 WCD196892:WCD196911 WLZ196892:WLZ196911 WVV196892:WVV196911 V262428:V262447 JJ262428:JJ262447 TF262428:TF262447 ADB262428:ADB262447 AMX262428:AMX262447 AWT262428:AWT262447 BGP262428:BGP262447 BQL262428:BQL262447 CAH262428:CAH262447 CKD262428:CKD262447 CTZ262428:CTZ262447 DDV262428:DDV262447 DNR262428:DNR262447 DXN262428:DXN262447 EHJ262428:EHJ262447 ERF262428:ERF262447 FBB262428:FBB262447 FKX262428:FKX262447 FUT262428:FUT262447 GEP262428:GEP262447 GOL262428:GOL262447 GYH262428:GYH262447 HID262428:HID262447 HRZ262428:HRZ262447 IBV262428:IBV262447 ILR262428:ILR262447 IVN262428:IVN262447 JFJ262428:JFJ262447 JPF262428:JPF262447 JZB262428:JZB262447 KIX262428:KIX262447 KST262428:KST262447 LCP262428:LCP262447 LML262428:LML262447 LWH262428:LWH262447 MGD262428:MGD262447 MPZ262428:MPZ262447 MZV262428:MZV262447 NJR262428:NJR262447 NTN262428:NTN262447 ODJ262428:ODJ262447 ONF262428:ONF262447 OXB262428:OXB262447 PGX262428:PGX262447 PQT262428:PQT262447 QAP262428:QAP262447 QKL262428:QKL262447 QUH262428:QUH262447 RED262428:RED262447 RNZ262428:RNZ262447 RXV262428:RXV262447 SHR262428:SHR262447 SRN262428:SRN262447 TBJ262428:TBJ262447 TLF262428:TLF262447 TVB262428:TVB262447 UEX262428:UEX262447 UOT262428:UOT262447 UYP262428:UYP262447 VIL262428:VIL262447 VSH262428:VSH262447 WCD262428:WCD262447 WLZ262428:WLZ262447 WVV262428:WVV262447 V327964:V327983 JJ327964:JJ327983 TF327964:TF327983 ADB327964:ADB327983 AMX327964:AMX327983 AWT327964:AWT327983 BGP327964:BGP327983 BQL327964:BQL327983 CAH327964:CAH327983 CKD327964:CKD327983 CTZ327964:CTZ327983 DDV327964:DDV327983 DNR327964:DNR327983 DXN327964:DXN327983 EHJ327964:EHJ327983 ERF327964:ERF327983 FBB327964:FBB327983 FKX327964:FKX327983 FUT327964:FUT327983 GEP327964:GEP327983 GOL327964:GOL327983 GYH327964:GYH327983 HID327964:HID327983 HRZ327964:HRZ327983 IBV327964:IBV327983 ILR327964:ILR327983 IVN327964:IVN327983 JFJ327964:JFJ327983 JPF327964:JPF327983 JZB327964:JZB327983 KIX327964:KIX327983 KST327964:KST327983 LCP327964:LCP327983 LML327964:LML327983 LWH327964:LWH327983 MGD327964:MGD327983 MPZ327964:MPZ327983 MZV327964:MZV327983 NJR327964:NJR327983 NTN327964:NTN327983 ODJ327964:ODJ327983 ONF327964:ONF327983 OXB327964:OXB327983 PGX327964:PGX327983 PQT327964:PQT327983 QAP327964:QAP327983 QKL327964:QKL327983 QUH327964:QUH327983 RED327964:RED327983 RNZ327964:RNZ327983 RXV327964:RXV327983 SHR327964:SHR327983 SRN327964:SRN327983 TBJ327964:TBJ327983 TLF327964:TLF327983 TVB327964:TVB327983 UEX327964:UEX327983 UOT327964:UOT327983 UYP327964:UYP327983 VIL327964:VIL327983 VSH327964:VSH327983 WCD327964:WCD327983 WLZ327964:WLZ327983 WVV327964:WVV327983 V393500:V393519 JJ393500:JJ393519 TF393500:TF393519 ADB393500:ADB393519 AMX393500:AMX393519 AWT393500:AWT393519 BGP393500:BGP393519 BQL393500:BQL393519 CAH393500:CAH393519 CKD393500:CKD393519 CTZ393500:CTZ393519 DDV393500:DDV393519 DNR393500:DNR393519 DXN393500:DXN393519 EHJ393500:EHJ393519 ERF393500:ERF393519 FBB393500:FBB393519 FKX393500:FKX393519 FUT393500:FUT393519 GEP393500:GEP393519 GOL393500:GOL393519 GYH393500:GYH393519 HID393500:HID393519 HRZ393500:HRZ393519 IBV393500:IBV393519 ILR393500:ILR393519 IVN393500:IVN393519 JFJ393500:JFJ393519 JPF393500:JPF393519 JZB393500:JZB393519 KIX393500:KIX393519 KST393500:KST393519 LCP393500:LCP393519 LML393500:LML393519 LWH393500:LWH393519 MGD393500:MGD393519 MPZ393500:MPZ393519 MZV393500:MZV393519 NJR393500:NJR393519 NTN393500:NTN393519 ODJ393500:ODJ393519 ONF393500:ONF393519 OXB393500:OXB393519 PGX393500:PGX393519 PQT393500:PQT393519 QAP393500:QAP393519 QKL393500:QKL393519 QUH393500:QUH393519 RED393500:RED393519 RNZ393500:RNZ393519 RXV393500:RXV393519 SHR393500:SHR393519 SRN393500:SRN393519 TBJ393500:TBJ393519 TLF393500:TLF393519 TVB393500:TVB393519 UEX393500:UEX393519 UOT393500:UOT393519 UYP393500:UYP393519 VIL393500:VIL393519 VSH393500:VSH393519 WCD393500:WCD393519 WLZ393500:WLZ393519 WVV393500:WVV393519 V459036:V459055 JJ459036:JJ459055 TF459036:TF459055 ADB459036:ADB459055 AMX459036:AMX459055 AWT459036:AWT459055 BGP459036:BGP459055 BQL459036:BQL459055 CAH459036:CAH459055 CKD459036:CKD459055 CTZ459036:CTZ459055 DDV459036:DDV459055 DNR459036:DNR459055 DXN459036:DXN459055 EHJ459036:EHJ459055 ERF459036:ERF459055 FBB459036:FBB459055 FKX459036:FKX459055 FUT459036:FUT459055 GEP459036:GEP459055 GOL459036:GOL459055 GYH459036:GYH459055 HID459036:HID459055 HRZ459036:HRZ459055 IBV459036:IBV459055 ILR459036:ILR459055 IVN459036:IVN459055 JFJ459036:JFJ459055 JPF459036:JPF459055 JZB459036:JZB459055 KIX459036:KIX459055 KST459036:KST459055 LCP459036:LCP459055 LML459036:LML459055 LWH459036:LWH459055 MGD459036:MGD459055 MPZ459036:MPZ459055 MZV459036:MZV459055 NJR459036:NJR459055 NTN459036:NTN459055 ODJ459036:ODJ459055 ONF459036:ONF459055 OXB459036:OXB459055 PGX459036:PGX459055 PQT459036:PQT459055 QAP459036:QAP459055 QKL459036:QKL459055 QUH459036:QUH459055 RED459036:RED459055 RNZ459036:RNZ459055 RXV459036:RXV459055 SHR459036:SHR459055 SRN459036:SRN459055 TBJ459036:TBJ459055 TLF459036:TLF459055 TVB459036:TVB459055 UEX459036:UEX459055 UOT459036:UOT459055 UYP459036:UYP459055 VIL459036:VIL459055 VSH459036:VSH459055 WCD459036:WCD459055 WLZ459036:WLZ459055 WVV459036:WVV459055 V524572:V524591 JJ524572:JJ524591 TF524572:TF524591 ADB524572:ADB524591 AMX524572:AMX524591 AWT524572:AWT524591 BGP524572:BGP524591 BQL524572:BQL524591 CAH524572:CAH524591 CKD524572:CKD524591 CTZ524572:CTZ524591 DDV524572:DDV524591 DNR524572:DNR524591 DXN524572:DXN524591 EHJ524572:EHJ524591 ERF524572:ERF524591 FBB524572:FBB524591 FKX524572:FKX524591 FUT524572:FUT524591 GEP524572:GEP524591 GOL524572:GOL524591 GYH524572:GYH524591 HID524572:HID524591 HRZ524572:HRZ524591 IBV524572:IBV524591 ILR524572:ILR524591 IVN524572:IVN524591 JFJ524572:JFJ524591 JPF524572:JPF524591 JZB524572:JZB524591 KIX524572:KIX524591 KST524572:KST524591 LCP524572:LCP524591 LML524572:LML524591 LWH524572:LWH524591 MGD524572:MGD524591 MPZ524572:MPZ524591 MZV524572:MZV524591 NJR524572:NJR524591 NTN524572:NTN524591 ODJ524572:ODJ524591 ONF524572:ONF524591 OXB524572:OXB524591 PGX524572:PGX524591 PQT524572:PQT524591 QAP524572:QAP524591 QKL524572:QKL524591 QUH524572:QUH524591 RED524572:RED524591 RNZ524572:RNZ524591 RXV524572:RXV524591 SHR524572:SHR524591 SRN524572:SRN524591 TBJ524572:TBJ524591 TLF524572:TLF524591 TVB524572:TVB524591 UEX524572:UEX524591 UOT524572:UOT524591 UYP524572:UYP524591 VIL524572:VIL524591 VSH524572:VSH524591 WCD524572:WCD524591 WLZ524572:WLZ524591 WVV524572:WVV524591 V590108:V590127 JJ590108:JJ590127 TF590108:TF590127 ADB590108:ADB590127 AMX590108:AMX590127 AWT590108:AWT590127 BGP590108:BGP590127 BQL590108:BQL590127 CAH590108:CAH590127 CKD590108:CKD590127 CTZ590108:CTZ590127 DDV590108:DDV590127 DNR590108:DNR590127 DXN590108:DXN590127 EHJ590108:EHJ590127 ERF590108:ERF590127 FBB590108:FBB590127 FKX590108:FKX590127 FUT590108:FUT590127 GEP590108:GEP590127 GOL590108:GOL590127 GYH590108:GYH590127 HID590108:HID590127 HRZ590108:HRZ590127 IBV590108:IBV590127 ILR590108:ILR590127 IVN590108:IVN590127 JFJ590108:JFJ590127 JPF590108:JPF590127 JZB590108:JZB590127 KIX590108:KIX590127 KST590108:KST590127 LCP590108:LCP590127 LML590108:LML590127 LWH590108:LWH590127 MGD590108:MGD590127 MPZ590108:MPZ590127 MZV590108:MZV590127 NJR590108:NJR590127 NTN590108:NTN590127 ODJ590108:ODJ590127 ONF590108:ONF590127 OXB590108:OXB590127 PGX590108:PGX590127 PQT590108:PQT590127 QAP590108:QAP590127 QKL590108:QKL590127 QUH590108:QUH590127 RED590108:RED590127 RNZ590108:RNZ590127 RXV590108:RXV590127 SHR590108:SHR590127 SRN590108:SRN590127 TBJ590108:TBJ590127 TLF590108:TLF590127 TVB590108:TVB590127 UEX590108:UEX590127 UOT590108:UOT590127 UYP590108:UYP590127 VIL590108:VIL590127 VSH590108:VSH590127 WCD590108:WCD590127 WLZ590108:WLZ590127 WVV590108:WVV590127 V655644:V655663 JJ655644:JJ655663 TF655644:TF655663 ADB655644:ADB655663 AMX655644:AMX655663 AWT655644:AWT655663 BGP655644:BGP655663 BQL655644:BQL655663 CAH655644:CAH655663 CKD655644:CKD655663 CTZ655644:CTZ655663 DDV655644:DDV655663 DNR655644:DNR655663 DXN655644:DXN655663 EHJ655644:EHJ655663 ERF655644:ERF655663 FBB655644:FBB655663 FKX655644:FKX655663 FUT655644:FUT655663 GEP655644:GEP655663 GOL655644:GOL655663 GYH655644:GYH655663 HID655644:HID655663 HRZ655644:HRZ655663 IBV655644:IBV655663 ILR655644:ILR655663 IVN655644:IVN655663 JFJ655644:JFJ655663 JPF655644:JPF655663 JZB655644:JZB655663 KIX655644:KIX655663 KST655644:KST655663 LCP655644:LCP655663 LML655644:LML655663 LWH655644:LWH655663 MGD655644:MGD655663 MPZ655644:MPZ655663 MZV655644:MZV655663 NJR655644:NJR655663 NTN655644:NTN655663 ODJ655644:ODJ655663 ONF655644:ONF655663 OXB655644:OXB655663 PGX655644:PGX655663 PQT655644:PQT655663 QAP655644:QAP655663 QKL655644:QKL655663 QUH655644:QUH655663 RED655644:RED655663 RNZ655644:RNZ655663 RXV655644:RXV655663 SHR655644:SHR655663 SRN655644:SRN655663 TBJ655644:TBJ655663 TLF655644:TLF655663 TVB655644:TVB655663 UEX655644:UEX655663 UOT655644:UOT655663 UYP655644:UYP655663 VIL655644:VIL655663 VSH655644:VSH655663 WCD655644:WCD655663 WLZ655644:WLZ655663 WVV655644:WVV655663 V721180:V721199 JJ721180:JJ721199 TF721180:TF721199 ADB721180:ADB721199 AMX721180:AMX721199 AWT721180:AWT721199 BGP721180:BGP721199 BQL721180:BQL721199 CAH721180:CAH721199 CKD721180:CKD721199 CTZ721180:CTZ721199 DDV721180:DDV721199 DNR721180:DNR721199 DXN721180:DXN721199 EHJ721180:EHJ721199 ERF721180:ERF721199 FBB721180:FBB721199 FKX721180:FKX721199 FUT721180:FUT721199 GEP721180:GEP721199 GOL721180:GOL721199 GYH721180:GYH721199 HID721180:HID721199 HRZ721180:HRZ721199 IBV721180:IBV721199 ILR721180:ILR721199 IVN721180:IVN721199 JFJ721180:JFJ721199 JPF721180:JPF721199 JZB721180:JZB721199 KIX721180:KIX721199 KST721180:KST721199 LCP721180:LCP721199 LML721180:LML721199 LWH721180:LWH721199 MGD721180:MGD721199 MPZ721180:MPZ721199 MZV721180:MZV721199 NJR721180:NJR721199 NTN721180:NTN721199 ODJ721180:ODJ721199 ONF721180:ONF721199 OXB721180:OXB721199 PGX721180:PGX721199 PQT721180:PQT721199 QAP721180:QAP721199 QKL721180:QKL721199 QUH721180:QUH721199 RED721180:RED721199 RNZ721180:RNZ721199 RXV721180:RXV721199 SHR721180:SHR721199 SRN721180:SRN721199 TBJ721180:TBJ721199 TLF721180:TLF721199 TVB721180:TVB721199 UEX721180:UEX721199 UOT721180:UOT721199 UYP721180:UYP721199 VIL721180:VIL721199 VSH721180:VSH721199 WCD721180:WCD721199 WLZ721180:WLZ721199 WVV721180:WVV721199 V786716:V786735 JJ786716:JJ786735 TF786716:TF786735 ADB786716:ADB786735 AMX786716:AMX786735 AWT786716:AWT786735 BGP786716:BGP786735 BQL786716:BQL786735 CAH786716:CAH786735 CKD786716:CKD786735 CTZ786716:CTZ786735 DDV786716:DDV786735 DNR786716:DNR786735 DXN786716:DXN786735 EHJ786716:EHJ786735 ERF786716:ERF786735 FBB786716:FBB786735 FKX786716:FKX786735 FUT786716:FUT786735 GEP786716:GEP786735 GOL786716:GOL786735 GYH786716:GYH786735 HID786716:HID786735 HRZ786716:HRZ786735 IBV786716:IBV786735 ILR786716:ILR786735 IVN786716:IVN786735 JFJ786716:JFJ786735 JPF786716:JPF786735 JZB786716:JZB786735 KIX786716:KIX786735 KST786716:KST786735 LCP786716:LCP786735 LML786716:LML786735 LWH786716:LWH786735 MGD786716:MGD786735 MPZ786716:MPZ786735 MZV786716:MZV786735 NJR786716:NJR786735 NTN786716:NTN786735 ODJ786716:ODJ786735 ONF786716:ONF786735 OXB786716:OXB786735 PGX786716:PGX786735 PQT786716:PQT786735 QAP786716:QAP786735 QKL786716:QKL786735 QUH786716:QUH786735 RED786716:RED786735 RNZ786716:RNZ786735 RXV786716:RXV786735 SHR786716:SHR786735 SRN786716:SRN786735 TBJ786716:TBJ786735 TLF786716:TLF786735 TVB786716:TVB786735 UEX786716:UEX786735 UOT786716:UOT786735 UYP786716:UYP786735 VIL786716:VIL786735 VSH786716:VSH786735 WCD786716:WCD786735 WLZ786716:WLZ786735 WVV786716:WVV786735 V852252:V852271 JJ852252:JJ852271 TF852252:TF852271 ADB852252:ADB852271 AMX852252:AMX852271 AWT852252:AWT852271 BGP852252:BGP852271 BQL852252:BQL852271 CAH852252:CAH852271 CKD852252:CKD852271 CTZ852252:CTZ852271 DDV852252:DDV852271 DNR852252:DNR852271 DXN852252:DXN852271 EHJ852252:EHJ852271 ERF852252:ERF852271 FBB852252:FBB852271 FKX852252:FKX852271 FUT852252:FUT852271 GEP852252:GEP852271 GOL852252:GOL852271 GYH852252:GYH852271 HID852252:HID852271 HRZ852252:HRZ852271 IBV852252:IBV852271 ILR852252:ILR852271 IVN852252:IVN852271 JFJ852252:JFJ852271 JPF852252:JPF852271 JZB852252:JZB852271 KIX852252:KIX852271 KST852252:KST852271 LCP852252:LCP852271 LML852252:LML852271 LWH852252:LWH852271 MGD852252:MGD852271 MPZ852252:MPZ852271 MZV852252:MZV852271 NJR852252:NJR852271 NTN852252:NTN852271 ODJ852252:ODJ852271 ONF852252:ONF852271 OXB852252:OXB852271 PGX852252:PGX852271 PQT852252:PQT852271 QAP852252:QAP852271 QKL852252:QKL852271 QUH852252:QUH852271 RED852252:RED852271 RNZ852252:RNZ852271 RXV852252:RXV852271 SHR852252:SHR852271 SRN852252:SRN852271 TBJ852252:TBJ852271 TLF852252:TLF852271 TVB852252:TVB852271 UEX852252:UEX852271 UOT852252:UOT852271 UYP852252:UYP852271 VIL852252:VIL852271 VSH852252:VSH852271 WCD852252:WCD852271 WLZ852252:WLZ852271 WVV852252:WVV852271 V917788:V917807 JJ917788:JJ917807 TF917788:TF917807 ADB917788:ADB917807 AMX917788:AMX917807 AWT917788:AWT917807 BGP917788:BGP917807 BQL917788:BQL917807 CAH917788:CAH917807 CKD917788:CKD917807 CTZ917788:CTZ917807 DDV917788:DDV917807 DNR917788:DNR917807 DXN917788:DXN917807 EHJ917788:EHJ917807 ERF917788:ERF917807 FBB917788:FBB917807 FKX917788:FKX917807 FUT917788:FUT917807 GEP917788:GEP917807 GOL917788:GOL917807 GYH917788:GYH917807 HID917788:HID917807 HRZ917788:HRZ917807 IBV917788:IBV917807 ILR917788:ILR917807 IVN917788:IVN917807 JFJ917788:JFJ917807 JPF917788:JPF917807 JZB917788:JZB917807 KIX917788:KIX917807 KST917788:KST917807 LCP917788:LCP917807 LML917788:LML917807 LWH917788:LWH917807 MGD917788:MGD917807 MPZ917788:MPZ917807 MZV917788:MZV917807 NJR917788:NJR917807 NTN917788:NTN917807 ODJ917788:ODJ917807 ONF917788:ONF917807 OXB917788:OXB917807 PGX917788:PGX917807 PQT917788:PQT917807 QAP917788:QAP917807 QKL917788:QKL917807 QUH917788:QUH917807 RED917788:RED917807 RNZ917788:RNZ917807 RXV917788:RXV917807 SHR917788:SHR917807 SRN917788:SRN917807 TBJ917788:TBJ917807 TLF917788:TLF917807 TVB917788:TVB917807 UEX917788:UEX917807 UOT917788:UOT917807 UYP917788:UYP917807 VIL917788:VIL917807 VSH917788:VSH917807 WCD917788:WCD917807 WLZ917788:WLZ917807 WVV917788:WVV917807 V983324:V983343 JJ983324:JJ983343 TF983324:TF983343 ADB983324:ADB983343 AMX983324:AMX983343 AWT983324:AWT983343 BGP983324:BGP983343 BQL983324:BQL983343 CAH983324:CAH983343 CKD983324:CKD983343 CTZ983324:CTZ983343 DDV983324:DDV983343 DNR983324:DNR983343 DXN983324:DXN983343 EHJ983324:EHJ983343 ERF983324:ERF983343 FBB983324:FBB983343 FKX983324:FKX983343 FUT983324:FUT983343 GEP983324:GEP983343 GOL983324:GOL983343 GYH983324:GYH983343 HID983324:HID983343 HRZ983324:HRZ983343 IBV983324:IBV983343 ILR983324:ILR983343 IVN983324:IVN983343 JFJ983324:JFJ983343 JPF983324:JPF983343 JZB983324:JZB983343 KIX983324:KIX983343 KST983324:KST983343 LCP983324:LCP983343 LML983324:LML983343 LWH983324:LWH983343 MGD983324:MGD983343 MPZ983324:MPZ983343 MZV983324:MZV983343 NJR983324:NJR983343 NTN983324:NTN983343 ODJ983324:ODJ983343 ONF983324:ONF983343 OXB983324:OXB983343 PGX983324:PGX983343 PQT983324:PQT983343 QAP983324:QAP983343 QKL983324:QKL983343 QUH983324:QUH983343 RED983324:RED983343 RNZ983324:RNZ983343 RXV983324:RXV983343 SHR983324:SHR983343 SRN983324:SRN983343 TBJ983324:TBJ983343 TLF983324:TLF983343 TVB983324:TVB983343 UEX983324:UEX983343 UOT983324:UOT983343 UYP983324:UYP983343 VIL983324:VIL983343 VSH983324:VSH983343 WCD983324:WCD983343 WLZ983324:WLZ983343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JJ35:JJ287 TF35:TF287 ADB35:ADB287 AMX35:AMX287 AWT35:AWT287 BGP35:BGP287 BQL35:BQL287 CAH35:CAH287 CKD35:CKD287 CTZ35:CTZ287 DDV35:DDV287 DNR35:DNR287 DXN35:DXN287 EHJ35:EHJ287 ERF35:ERF287 FBB35:FBB287 FKX35:FKX287 FUT35:FUT287 GEP35:GEP287 GOL35:GOL287 GYH35:GYH287 HID35:HID287 HRZ35:HRZ287 IBV35:IBV287 ILR35:ILR287 IVN35:IVN287 JFJ35:JFJ287 JPF35:JPF287 JZB35:JZB287 KIX35:KIX287 KST35:KST287 LCP35:LCP287 LML35:LML287 LWH35:LWH287 MGD35:MGD287 MPZ35:MPZ287 MZV35:MZV287 NJR35:NJR287 NTN35:NTN287 ODJ35:ODJ287 ONF35:ONF287 OXB35:OXB287 PGX35:PGX287 PQT35:PQT287 QAP35:QAP287 QKL35:QKL287 QUH35:QUH287 RED35:RED287 RNZ35:RNZ287 RXV35:RXV287 SHR35:SHR287 SRN35:SRN287 TBJ35:TBJ287 TLF35:TLF287 TVB35:TVB287 UEX35:UEX287 UOT35:UOT287 UYP35:UYP287 VIL35:VIL287 VSH35:VSH287 WCD35:WCD287 WLZ35:WLZ287 WVV35:WVV287" xr:uid="{5C456ECF-4F4A-4259-8645-2CEA5A7849FD}">
      <formula1>"firm, as available and interruptible, other (specify in column AH)"</formula1>
    </dataValidation>
    <dataValidation type="list" allowBlank="1" showInputMessage="1" showErrorMessage="1" sqref="K65820:K65839 IW65820:IW65839 SS65820:SS65839 ACO65820:ACO65839 AMK65820:AMK65839 AWG65820:AWG65839 BGC65820:BGC65839 BPY65820:BPY65839 BZU65820:BZU65839 CJQ65820:CJQ65839 CTM65820:CTM65839 DDI65820:DDI65839 DNE65820:DNE65839 DXA65820:DXA65839 EGW65820:EGW65839 EQS65820:EQS65839 FAO65820:FAO65839 FKK65820:FKK65839 FUG65820:FUG65839 GEC65820:GEC65839 GNY65820:GNY65839 GXU65820:GXU65839 HHQ65820:HHQ65839 HRM65820:HRM65839 IBI65820:IBI65839 ILE65820:ILE65839 IVA65820:IVA65839 JEW65820:JEW65839 JOS65820:JOS65839 JYO65820:JYO65839 KIK65820:KIK65839 KSG65820:KSG65839 LCC65820:LCC65839 LLY65820:LLY65839 LVU65820:LVU65839 MFQ65820:MFQ65839 MPM65820:MPM65839 MZI65820:MZI65839 NJE65820:NJE65839 NTA65820:NTA65839 OCW65820:OCW65839 OMS65820:OMS65839 OWO65820:OWO65839 PGK65820:PGK65839 PQG65820:PQG65839 QAC65820:QAC65839 QJY65820:QJY65839 QTU65820:QTU65839 RDQ65820:RDQ65839 RNM65820:RNM65839 RXI65820:RXI65839 SHE65820:SHE65839 SRA65820:SRA65839 TAW65820:TAW65839 TKS65820:TKS65839 TUO65820:TUO65839 UEK65820:UEK65839 UOG65820:UOG65839 UYC65820:UYC65839 VHY65820:VHY65839 VRU65820:VRU65839 WBQ65820:WBQ65839 WLM65820:WLM65839 WVI65820:WVI65839 K131356:K131375 IW131356:IW131375 SS131356:SS131375 ACO131356:ACO131375 AMK131356:AMK131375 AWG131356:AWG131375 BGC131356:BGC131375 BPY131356:BPY131375 BZU131356:BZU131375 CJQ131356:CJQ131375 CTM131356:CTM131375 DDI131356:DDI131375 DNE131356:DNE131375 DXA131356:DXA131375 EGW131356:EGW131375 EQS131356:EQS131375 FAO131356:FAO131375 FKK131356:FKK131375 FUG131356:FUG131375 GEC131356:GEC131375 GNY131356:GNY131375 GXU131356:GXU131375 HHQ131356:HHQ131375 HRM131356:HRM131375 IBI131356:IBI131375 ILE131356:ILE131375 IVA131356:IVA131375 JEW131356:JEW131375 JOS131356:JOS131375 JYO131356:JYO131375 KIK131356:KIK131375 KSG131356:KSG131375 LCC131356:LCC131375 LLY131356:LLY131375 LVU131356:LVU131375 MFQ131356:MFQ131375 MPM131356:MPM131375 MZI131356:MZI131375 NJE131356:NJE131375 NTA131356:NTA131375 OCW131356:OCW131375 OMS131356:OMS131375 OWO131356:OWO131375 PGK131356:PGK131375 PQG131356:PQG131375 QAC131356:QAC131375 QJY131356:QJY131375 QTU131356:QTU131375 RDQ131356:RDQ131375 RNM131356:RNM131375 RXI131356:RXI131375 SHE131356:SHE131375 SRA131356:SRA131375 TAW131356:TAW131375 TKS131356:TKS131375 TUO131356:TUO131375 UEK131356:UEK131375 UOG131356:UOG131375 UYC131356:UYC131375 VHY131356:VHY131375 VRU131356:VRU131375 WBQ131356:WBQ131375 WLM131356:WLM131375 WVI131356:WVI131375 K196892:K196911 IW196892:IW196911 SS196892:SS196911 ACO196892:ACO196911 AMK196892:AMK196911 AWG196892:AWG196911 BGC196892:BGC196911 BPY196892:BPY196911 BZU196892:BZU196911 CJQ196892:CJQ196911 CTM196892:CTM196911 DDI196892:DDI196911 DNE196892:DNE196911 DXA196892:DXA196911 EGW196892:EGW196911 EQS196892:EQS196911 FAO196892:FAO196911 FKK196892:FKK196911 FUG196892:FUG196911 GEC196892:GEC196911 GNY196892:GNY196911 GXU196892:GXU196911 HHQ196892:HHQ196911 HRM196892:HRM196911 IBI196892:IBI196911 ILE196892:ILE196911 IVA196892:IVA196911 JEW196892:JEW196911 JOS196892:JOS196911 JYO196892:JYO196911 KIK196892:KIK196911 KSG196892:KSG196911 LCC196892:LCC196911 LLY196892:LLY196911 LVU196892:LVU196911 MFQ196892:MFQ196911 MPM196892:MPM196911 MZI196892:MZI196911 NJE196892:NJE196911 NTA196892:NTA196911 OCW196892:OCW196911 OMS196892:OMS196911 OWO196892:OWO196911 PGK196892:PGK196911 PQG196892:PQG196911 QAC196892:QAC196911 QJY196892:QJY196911 QTU196892:QTU196911 RDQ196892:RDQ196911 RNM196892:RNM196911 RXI196892:RXI196911 SHE196892:SHE196911 SRA196892:SRA196911 TAW196892:TAW196911 TKS196892:TKS196911 TUO196892:TUO196911 UEK196892:UEK196911 UOG196892:UOG196911 UYC196892:UYC196911 VHY196892:VHY196911 VRU196892:VRU196911 WBQ196892:WBQ196911 WLM196892:WLM196911 WVI196892:WVI196911 K262428:K262447 IW262428:IW262447 SS262428:SS262447 ACO262428:ACO262447 AMK262428:AMK262447 AWG262428:AWG262447 BGC262428:BGC262447 BPY262428:BPY262447 BZU262428:BZU262447 CJQ262428:CJQ262447 CTM262428:CTM262447 DDI262428:DDI262447 DNE262428:DNE262447 DXA262428:DXA262447 EGW262428:EGW262447 EQS262428:EQS262447 FAO262428:FAO262447 FKK262428:FKK262447 FUG262428:FUG262447 GEC262428:GEC262447 GNY262428:GNY262447 GXU262428:GXU262447 HHQ262428:HHQ262447 HRM262428:HRM262447 IBI262428:IBI262447 ILE262428:ILE262447 IVA262428:IVA262447 JEW262428:JEW262447 JOS262428:JOS262447 JYO262428:JYO262447 KIK262428:KIK262447 KSG262428:KSG262447 LCC262428:LCC262447 LLY262428:LLY262447 LVU262428:LVU262447 MFQ262428:MFQ262447 MPM262428:MPM262447 MZI262428:MZI262447 NJE262428:NJE262447 NTA262428:NTA262447 OCW262428:OCW262447 OMS262428:OMS262447 OWO262428:OWO262447 PGK262428:PGK262447 PQG262428:PQG262447 QAC262428:QAC262447 QJY262428:QJY262447 QTU262428:QTU262447 RDQ262428:RDQ262447 RNM262428:RNM262447 RXI262428:RXI262447 SHE262428:SHE262447 SRA262428:SRA262447 TAW262428:TAW262447 TKS262428:TKS262447 TUO262428:TUO262447 UEK262428:UEK262447 UOG262428:UOG262447 UYC262428:UYC262447 VHY262428:VHY262447 VRU262428:VRU262447 WBQ262428:WBQ262447 WLM262428:WLM262447 WVI262428:WVI262447 K327964:K327983 IW327964:IW327983 SS327964:SS327983 ACO327964:ACO327983 AMK327964:AMK327983 AWG327964:AWG327983 BGC327964:BGC327983 BPY327964:BPY327983 BZU327964:BZU327983 CJQ327964:CJQ327983 CTM327964:CTM327983 DDI327964:DDI327983 DNE327964:DNE327983 DXA327964:DXA327983 EGW327964:EGW327983 EQS327964:EQS327983 FAO327964:FAO327983 FKK327964:FKK327983 FUG327964:FUG327983 GEC327964:GEC327983 GNY327964:GNY327983 GXU327964:GXU327983 HHQ327964:HHQ327983 HRM327964:HRM327983 IBI327964:IBI327983 ILE327964:ILE327983 IVA327964:IVA327983 JEW327964:JEW327983 JOS327964:JOS327983 JYO327964:JYO327983 KIK327964:KIK327983 KSG327964:KSG327983 LCC327964:LCC327983 LLY327964:LLY327983 LVU327964:LVU327983 MFQ327964:MFQ327983 MPM327964:MPM327983 MZI327964:MZI327983 NJE327964:NJE327983 NTA327964:NTA327983 OCW327964:OCW327983 OMS327964:OMS327983 OWO327964:OWO327983 PGK327964:PGK327983 PQG327964:PQG327983 QAC327964:QAC327983 QJY327964:QJY327983 QTU327964:QTU327983 RDQ327964:RDQ327983 RNM327964:RNM327983 RXI327964:RXI327983 SHE327964:SHE327983 SRA327964:SRA327983 TAW327964:TAW327983 TKS327964:TKS327983 TUO327964:TUO327983 UEK327964:UEK327983 UOG327964:UOG327983 UYC327964:UYC327983 VHY327964:VHY327983 VRU327964:VRU327983 WBQ327964:WBQ327983 WLM327964:WLM327983 WVI327964:WVI327983 K393500:K393519 IW393500:IW393519 SS393500:SS393519 ACO393500:ACO393519 AMK393500:AMK393519 AWG393500:AWG393519 BGC393500:BGC393519 BPY393500:BPY393519 BZU393500:BZU393519 CJQ393500:CJQ393519 CTM393500:CTM393519 DDI393500:DDI393519 DNE393500:DNE393519 DXA393500:DXA393519 EGW393500:EGW393519 EQS393500:EQS393519 FAO393500:FAO393519 FKK393500:FKK393519 FUG393500:FUG393519 GEC393500:GEC393519 GNY393500:GNY393519 GXU393500:GXU393519 HHQ393500:HHQ393519 HRM393500:HRM393519 IBI393500:IBI393519 ILE393500:ILE393519 IVA393500:IVA393519 JEW393500:JEW393519 JOS393500:JOS393519 JYO393500:JYO393519 KIK393500:KIK393519 KSG393500:KSG393519 LCC393500:LCC393519 LLY393500:LLY393519 LVU393500:LVU393519 MFQ393500:MFQ393519 MPM393500:MPM393519 MZI393500:MZI393519 NJE393500:NJE393519 NTA393500:NTA393519 OCW393500:OCW393519 OMS393500:OMS393519 OWO393500:OWO393519 PGK393500:PGK393519 PQG393500:PQG393519 QAC393500:QAC393519 QJY393500:QJY393519 QTU393500:QTU393519 RDQ393500:RDQ393519 RNM393500:RNM393519 RXI393500:RXI393519 SHE393500:SHE393519 SRA393500:SRA393519 TAW393500:TAW393519 TKS393500:TKS393519 TUO393500:TUO393519 UEK393500:UEK393519 UOG393500:UOG393519 UYC393500:UYC393519 VHY393500:VHY393519 VRU393500:VRU393519 WBQ393500:WBQ393519 WLM393500:WLM393519 WVI393500:WVI393519 K459036:K459055 IW459036:IW459055 SS459036:SS459055 ACO459036:ACO459055 AMK459036:AMK459055 AWG459036:AWG459055 BGC459036:BGC459055 BPY459036:BPY459055 BZU459036:BZU459055 CJQ459036:CJQ459055 CTM459036:CTM459055 DDI459036:DDI459055 DNE459036:DNE459055 DXA459036:DXA459055 EGW459036:EGW459055 EQS459036:EQS459055 FAO459036:FAO459055 FKK459036:FKK459055 FUG459036:FUG459055 GEC459036:GEC459055 GNY459036:GNY459055 GXU459036:GXU459055 HHQ459036:HHQ459055 HRM459036:HRM459055 IBI459036:IBI459055 ILE459036:ILE459055 IVA459036:IVA459055 JEW459036:JEW459055 JOS459036:JOS459055 JYO459036:JYO459055 KIK459036:KIK459055 KSG459036:KSG459055 LCC459036:LCC459055 LLY459036:LLY459055 LVU459036:LVU459055 MFQ459036:MFQ459055 MPM459036:MPM459055 MZI459036:MZI459055 NJE459036:NJE459055 NTA459036:NTA459055 OCW459036:OCW459055 OMS459036:OMS459055 OWO459036:OWO459055 PGK459036:PGK459055 PQG459036:PQG459055 QAC459036:QAC459055 QJY459036:QJY459055 QTU459036:QTU459055 RDQ459036:RDQ459055 RNM459036:RNM459055 RXI459036:RXI459055 SHE459036:SHE459055 SRA459036:SRA459055 TAW459036:TAW459055 TKS459036:TKS459055 TUO459036:TUO459055 UEK459036:UEK459055 UOG459036:UOG459055 UYC459036:UYC459055 VHY459036:VHY459055 VRU459036:VRU459055 WBQ459036:WBQ459055 WLM459036:WLM459055 WVI459036:WVI459055 K524572:K524591 IW524572:IW524591 SS524572:SS524591 ACO524572:ACO524591 AMK524572:AMK524591 AWG524572:AWG524591 BGC524572:BGC524591 BPY524572:BPY524591 BZU524572:BZU524591 CJQ524572:CJQ524591 CTM524572:CTM524591 DDI524572:DDI524591 DNE524572:DNE524591 DXA524572:DXA524591 EGW524572:EGW524591 EQS524572:EQS524591 FAO524572:FAO524591 FKK524572:FKK524591 FUG524572:FUG524591 GEC524572:GEC524591 GNY524572:GNY524591 GXU524572:GXU524591 HHQ524572:HHQ524591 HRM524572:HRM524591 IBI524572:IBI524591 ILE524572:ILE524591 IVA524572:IVA524591 JEW524572:JEW524591 JOS524572:JOS524591 JYO524572:JYO524591 KIK524572:KIK524591 KSG524572:KSG524591 LCC524572:LCC524591 LLY524572:LLY524591 LVU524572:LVU524591 MFQ524572:MFQ524591 MPM524572:MPM524591 MZI524572:MZI524591 NJE524572:NJE524591 NTA524572:NTA524591 OCW524572:OCW524591 OMS524572:OMS524591 OWO524572:OWO524591 PGK524572:PGK524591 PQG524572:PQG524591 QAC524572:QAC524591 QJY524572:QJY524591 QTU524572:QTU524591 RDQ524572:RDQ524591 RNM524572:RNM524591 RXI524572:RXI524591 SHE524572:SHE524591 SRA524572:SRA524591 TAW524572:TAW524591 TKS524572:TKS524591 TUO524572:TUO524591 UEK524572:UEK524591 UOG524572:UOG524591 UYC524572:UYC524591 VHY524572:VHY524591 VRU524572:VRU524591 WBQ524572:WBQ524591 WLM524572:WLM524591 WVI524572:WVI524591 K590108:K590127 IW590108:IW590127 SS590108:SS590127 ACO590108:ACO590127 AMK590108:AMK590127 AWG590108:AWG590127 BGC590108:BGC590127 BPY590108:BPY590127 BZU590108:BZU590127 CJQ590108:CJQ590127 CTM590108:CTM590127 DDI590108:DDI590127 DNE590108:DNE590127 DXA590108:DXA590127 EGW590108:EGW590127 EQS590108:EQS590127 FAO590108:FAO590127 FKK590108:FKK590127 FUG590108:FUG590127 GEC590108:GEC590127 GNY590108:GNY590127 GXU590108:GXU590127 HHQ590108:HHQ590127 HRM590108:HRM590127 IBI590108:IBI590127 ILE590108:ILE590127 IVA590108:IVA590127 JEW590108:JEW590127 JOS590108:JOS590127 JYO590108:JYO590127 KIK590108:KIK590127 KSG590108:KSG590127 LCC590108:LCC590127 LLY590108:LLY590127 LVU590108:LVU590127 MFQ590108:MFQ590127 MPM590108:MPM590127 MZI590108:MZI590127 NJE590108:NJE590127 NTA590108:NTA590127 OCW590108:OCW590127 OMS590108:OMS590127 OWO590108:OWO590127 PGK590108:PGK590127 PQG590108:PQG590127 QAC590108:QAC590127 QJY590108:QJY590127 QTU590108:QTU590127 RDQ590108:RDQ590127 RNM590108:RNM590127 RXI590108:RXI590127 SHE590108:SHE590127 SRA590108:SRA590127 TAW590108:TAW590127 TKS590108:TKS590127 TUO590108:TUO590127 UEK590108:UEK590127 UOG590108:UOG590127 UYC590108:UYC590127 VHY590108:VHY590127 VRU590108:VRU590127 WBQ590108:WBQ590127 WLM590108:WLM590127 WVI590108:WVI590127 K655644:K655663 IW655644:IW655663 SS655644:SS655663 ACO655644:ACO655663 AMK655644:AMK655663 AWG655644:AWG655663 BGC655644:BGC655663 BPY655644:BPY655663 BZU655644:BZU655663 CJQ655644:CJQ655663 CTM655644:CTM655663 DDI655644:DDI655663 DNE655644:DNE655663 DXA655644:DXA655663 EGW655644:EGW655663 EQS655644:EQS655663 FAO655644:FAO655663 FKK655644:FKK655663 FUG655644:FUG655663 GEC655644:GEC655663 GNY655644:GNY655663 GXU655644:GXU655663 HHQ655644:HHQ655663 HRM655644:HRM655663 IBI655644:IBI655663 ILE655644:ILE655663 IVA655644:IVA655663 JEW655644:JEW655663 JOS655644:JOS655663 JYO655644:JYO655663 KIK655644:KIK655663 KSG655644:KSG655663 LCC655644:LCC655663 LLY655644:LLY655663 LVU655644:LVU655663 MFQ655644:MFQ655663 MPM655644:MPM655663 MZI655644:MZI655663 NJE655644:NJE655663 NTA655644:NTA655663 OCW655644:OCW655663 OMS655644:OMS655663 OWO655644:OWO655663 PGK655644:PGK655663 PQG655644:PQG655663 QAC655644:QAC655663 QJY655644:QJY655663 QTU655644:QTU655663 RDQ655644:RDQ655663 RNM655644:RNM655663 RXI655644:RXI655663 SHE655644:SHE655663 SRA655644:SRA655663 TAW655644:TAW655663 TKS655644:TKS655663 TUO655644:TUO655663 UEK655644:UEK655663 UOG655644:UOG655663 UYC655644:UYC655663 VHY655644:VHY655663 VRU655644:VRU655663 WBQ655644:WBQ655663 WLM655644:WLM655663 WVI655644:WVI655663 K721180:K721199 IW721180:IW721199 SS721180:SS721199 ACO721180:ACO721199 AMK721180:AMK721199 AWG721180:AWG721199 BGC721180:BGC721199 BPY721180:BPY721199 BZU721180:BZU721199 CJQ721180:CJQ721199 CTM721180:CTM721199 DDI721180:DDI721199 DNE721180:DNE721199 DXA721180:DXA721199 EGW721180:EGW721199 EQS721180:EQS721199 FAO721180:FAO721199 FKK721180:FKK721199 FUG721180:FUG721199 GEC721180:GEC721199 GNY721180:GNY721199 GXU721180:GXU721199 HHQ721180:HHQ721199 HRM721180:HRM721199 IBI721180:IBI721199 ILE721180:ILE721199 IVA721180:IVA721199 JEW721180:JEW721199 JOS721180:JOS721199 JYO721180:JYO721199 KIK721180:KIK721199 KSG721180:KSG721199 LCC721180:LCC721199 LLY721180:LLY721199 LVU721180:LVU721199 MFQ721180:MFQ721199 MPM721180:MPM721199 MZI721180:MZI721199 NJE721180:NJE721199 NTA721180:NTA721199 OCW721180:OCW721199 OMS721180:OMS721199 OWO721180:OWO721199 PGK721180:PGK721199 PQG721180:PQG721199 QAC721180:QAC721199 QJY721180:QJY721199 QTU721180:QTU721199 RDQ721180:RDQ721199 RNM721180:RNM721199 RXI721180:RXI721199 SHE721180:SHE721199 SRA721180:SRA721199 TAW721180:TAW721199 TKS721180:TKS721199 TUO721180:TUO721199 UEK721180:UEK721199 UOG721180:UOG721199 UYC721180:UYC721199 VHY721180:VHY721199 VRU721180:VRU721199 WBQ721180:WBQ721199 WLM721180:WLM721199 WVI721180:WVI721199 K786716:K786735 IW786716:IW786735 SS786716:SS786735 ACO786716:ACO786735 AMK786716:AMK786735 AWG786716:AWG786735 BGC786716:BGC786735 BPY786716:BPY786735 BZU786716:BZU786735 CJQ786716:CJQ786735 CTM786716:CTM786735 DDI786716:DDI786735 DNE786716:DNE786735 DXA786716:DXA786735 EGW786716:EGW786735 EQS786716:EQS786735 FAO786716:FAO786735 FKK786716:FKK786735 FUG786716:FUG786735 GEC786716:GEC786735 GNY786716:GNY786735 GXU786716:GXU786735 HHQ786716:HHQ786735 HRM786716:HRM786735 IBI786716:IBI786735 ILE786716:ILE786735 IVA786716:IVA786735 JEW786716:JEW786735 JOS786716:JOS786735 JYO786716:JYO786735 KIK786716:KIK786735 KSG786716:KSG786735 LCC786716:LCC786735 LLY786716:LLY786735 LVU786716:LVU786735 MFQ786716:MFQ786735 MPM786716:MPM786735 MZI786716:MZI786735 NJE786716:NJE786735 NTA786716:NTA786735 OCW786716:OCW786735 OMS786716:OMS786735 OWO786716:OWO786735 PGK786716:PGK786735 PQG786716:PQG786735 QAC786716:QAC786735 QJY786716:QJY786735 QTU786716:QTU786735 RDQ786716:RDQ786735 RNM786716:RNM786735 RXI786716:RXI786735 SHE786716:SHE786735 SRA786716:SRA786735 TAW786716:TAW786735 TKS786716:TKS786735 TUO786716:TUO786735 UEK786716:UEK786735 UOG786716:UOG786735 UYC786716:UYC786735 VHY786716:VHY786735 VRU786716:VRU786735 WBQ786716:WBQ786735 WLM786716:WLM786735 WVI786716:WVI786735 K852252:K852271 IW852252:IW852271 SS852252:SS852271 ACO852252:ACO852271 AMK852252:AMK852271 AWG852252:AWG852271 BGC852252:BGC852271 BPY852252:BPY852271 BZU852252:BZU852271 CJQ852252:CJQ852271 CTM852252:CTM852271 DDI852252:DDI852271 DNE852252:DNE852271 DXA852252:DXA852271 EGW852252:EGW852271 EQS852252:EQS852271 FAO852252:FAO852271 FKK852252:FKK852271 FUG852252:FUG852271 GEC852252:GEC852271 GNY852252:GNY852271 GXU852252:GXU852271 HHQ852252:HHQ852271 HRM852252:HRM852271 IBI852252:IBI852271 ILE852252:ILE852271 IVA852252:IVA852271 JEW852252:JEW852271 JOS852252:JOS852271 JYO852252:JYO852271 KIK852252:KIK852271 KSG852252:KSG852271 LCC852252:LCC852271 LLY852252:LLY852271 LVU852252:LVU852271 MFQ852252:MFQ852271 MPM852252:MPM852271 MZI852252:MZI852271 NJE852252:NJE852271 NTA852252:NTA852271 OCW852252:OCW852271 OMS852252:OMS852271 OWO852252:OWO852271 PGK852252:PGK852271 PQG852252:PQG852271 QAC852252:QAC852271 QJY852252:QJY852271 QTU852252:QTU852271 RDQ852252:RDQ852271 RNM852252:RNM852271 RXI852252:RXI852271 SHE852252:SHE852271 SRA852252:SRA852271 TAW852252:TAW852271 TKS852252:TKS852271 TUO852252:TUO852271 UEK852252:UEK852271 UOG852252:UOG852271 UYC852252:UYC852271 VHY852252:VHY852271 VRU852252:VRU852271 WBQ852252:WBQ852271 WLM852252:WLM852271 WVI852252:WVI852271 K917788:K917807 IW917788:IW917807 SS917788:SS917807 ACO917788:ACO917807 AMK917788:AMK917807 AWG917788:AWG917807 BGC917788:BGC917807 BPY917788:BPY917807 BZU917788:BZU917807 CJQ917788:CJQ917807 CTM917788:CTM917807 DDI917788:DDI917807 DNE917788:DNE917807 DXA917788:DXA917807 EGW917788:EGW917807 EQS917788:EQS917807 FAO917788:FAO917807 FKK917788:FKK917807 FUG917788:FUG917807 GEC917788:GEC917807 GNY917788:GNY917807 GXU917788:GXU917807 HHQ917788:HHQ917807 HRM917788:HRM917807 IBI917788:IBI917807 ILE917788:ILE917807 IVA917788:IVA917807 JEW917788:JEW917807 JOS917788:JOS917807 JYO917788:JYO917807 KIK917788:KIK917807 KSG917788:KSG917807 LCC917788:LCC917807 LLY917788:LLY917807 LVU917788:LVU917807 MFQ917788:MFQ917807 MPM917788:MPM917807 MZI917788:MZI917807 NJE917788:NJE917807 NTA917788:NTA917807 OCW917788:OCW917807 OMS917788:OMS917807 OWO917788:OWO917807 PGK917788:PGK917807 PQG917788:PQG917807 QAC917788:QAC917807 QJY917788:QJY917807 QTU917788:QTU917807 RDQ917788:RDQ917807 RNM917788:RNM917807 RXI917788:RXI917807 SHE917788:SHE917807 SRA917788:SRA917807 TAW917788:TAW917807 TKS917788:TKS917807 TUO917788:TUO917807 UEK917788:UEK917807 UOG917788:UOG917807 UYC917788:UYC917807 VHY917788:VHY917807 VRU917788:VRU917807 WBQ917788:WBQ917807 WLM917788:WLM917807 WVI917788:WVI917807 K983324:K983343 IW983324:IW983343 SS983324:SS983343 ACO983324:ACO983343 AMK983324:AMK983343 AWG983324:AWG983343 BGC983324:BGC983343 BPY983324:BPY983343 BZU983324:BZU983343 CJQ983324:CJQ983343 CTM983324:CTM983343 DDI983324:DDI983343 DNE983324:DNE983343 DXA983324:DXA983343 EGW983324:EGW983343 EQS983324:EQS983343 FAO983324:FAO983343 FKK983324:FKK983343 FUG983324:FUG983343 GEC983324:GEC983343 GNY983324:GNY983343 GXU983324:GXU983343 HHQ983324:HHQ983343 HRM983324:HRM983343 IBI983324:IBI983343 ILE983324:ILE983343 IVA983324:IVA983343 JEW983324:JEW983343 JOS983324:JOS983343 JYO983324:JYO983343 KIK983324:KIK983343 KSG983324:KSG983343 LCC983324:LCC983343 LLY983324:LLY983343 LVU983324:LVU983343 MFQ983324:MFQ983343 MPM983324:MPM983343 MZI983324:MZI983343 NJE983324:NJE983343 NTA983324:NTA983343 OCW983324:OCW983343 OMS983324:OMS983343 OWO983324:OWO983343 PGK983324:PGK983343 PQG983324:PQG983343 QAC983324:QAC983343 QJY983324:QJY983343 QTU983324:QTU983343 RDQ983324:RDQ983343 RNM983324:RNM983343 RXI983324:RXI983343 SHE983324:SHE983343 SRA983324:SRA983343 TAW983324:TAW983343 TKS983324:TKS983343 TUO983324:TUO983343 UEK983324:UEK983343 UOG983324:UOG983343 UYC983324:UYC983343 VHY983324:VHY983343 VRU983324:VRU983343 WBQ983324:WBQ983343 WLM983324:WLM983343 WVI983324:WVI983343 WVI31:WVI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SS35:SS287 ACO35:ACO287 AMK35:AMK287 AWG35:AWG287 BGC35:BGC287 BPY35:BPY287 BZU35:BZU287 CJQ35:CJQ287 CTM35:CTM287 DDI35:DDI287 DNE35:DNE287 DXA35:DXA287 EGW35:EGW287 EQS35:EQS287 FAO35:FAO287 FKK35:FKK287 FUG35:FUG287 GEC35:GEC287 GNY35:GNY287 GXU35:GXU287 HHQ35:HHQ287 HRM35:HRM287 IBI35:IBI287 ILE35:ILE287 IVA35:IVA287 JEW35:JEW287 JOS35:JOS287 JYO35:JYO287 KIK35:KIK287 KSG35:KSG287 LCC35:LCC287 LLY35:LLY287 LVU35:LVU287 MFQ35:MFQ287 MPM35:MPM287 MZI35:MZI287 NJE35:NJE287 NTA35:NTA287 OCW35:OCW287 OMS35:OMS287 OWO35:OWO287 PGK35:PGK287 PQG35:PQG287 QAC35:QAC287 QJY35:QJY287 QTU35:QTU287 RDQ35:RDQ287 RNM35:RNM287 RXI35:RXI287 SHE35:SHE287 SRA35:SRA287 TAW35:TAW287 TKS35:TKS287 TUO35:TUO287 UEK35:UEK287 UOG35:UOG287 UYC35:UYC287 VHY35:VHY287 VRU35:VRU287 WBQ35:WBQ287 WLM35:WLM287 WVI35:WVI287 IW35:IW287 K14:K328" xr:uid="{12FCD48F-7D29-46CE-A9DE-B4EE8A2A55CD}">
      <formula1>"GJ, GJ/day"</formula1>
    </dataValidation>
    <dataValidation type="list" allowBlank="1" showInputMessage="1" showErrorMessage="1" sqref="P65820:P65839 JB65820:JB65839 SX65820:SX65839 ACT65820:ACT65839 AMP65820:AMP65839 AWL65820:AWL65839 BGH65820:BGH65839 BQD65820:BQD65839 BZZ65820:BZZ65839 CJV65820:CJV65839 CTR65820:CTR65839 DDN65820:DDN65839 DNJ65820:DNJ65839 DXF65820:DXF65839 EHB65820:EHB65839 EQX65820:EQX65839 FAT65820:FAT65839 FKP65820:FKP65839 FUL65820:FUL65839 GEH65820:GEH65839 GOD65820:GOD65839 GXZ65820:GXZ65839 HHV65820:HHV65839 HRR65820:HRR65839 IBN65820:IBN65839 ILJ65820:ILJ65839 IVF65820:IVF65839 JFB65820:JFB65839 JOX65820:JOX65839 JYT65820:JYT65839 KIP65820:KIP65839 KSL65820:KSL65839 LCH65820:LCH65839 LMD65820:LMD65839 LVZ65820:LVZ65839 MFV65820:MFV65839 MPR65820:MPR65839 MZN65820:MZN65839 NJJ65820:NJJ65839 NTF65820:NTF65839 ODB65820:ODB65839 OMX65820:OMX65839 OWT65820:OWT65839 PGP65820:PGP65839 PQL65820:PQL65839 QAH65820:QAH65839 QKD65820:QKD65839 QTZ65820:QTZ65839 RDV65820:RDV65839 RNR65820:RNR65839 RXN65820:RXN65839 SHJ65820:SHJ65839 SRF65820:SRF65839 TBB65820:TBB65839 TKX65820:TKX65839 TUT65820:TUT65839 UEP65820:UEP65839 UOL65820:UOL65839 UYH65820:UYH65839 VID65820:VID65839 VRZ65820:VRZ65839 WBV65820:WBV65839 WLR65820:WLR65839 WVN65820:WVN65839 P131356:P131375 JB131356:JB131375 SX131356:SX131375 ACT131356:ACT131375 AMP131356:AMP131375 AWL131356:AWL131375 BGH131356:BGH131375 BQD131356:BQD131375 BZZ131356:BZZ131375 CJV131356:CJV131375 CTR131356:CTR131375 DDN131356:DDN131375 DNJ131356:DNJ131375 DXF131356:DXF131375 EHB131356:EHB131375 EQX131356:EQX131375 FAT131356:FAT131375 FKP131356:FKP131375 FUL131356:FUL131375 GEH131356:GEH131375 GOD131356:GOD131375 GXZ131356:GXZ131375 HHV131356:HHV131375 HRR131356:HRR131375 IBN131356:IBN131375 ILJ131356:ILJ131375 IVF131356:IVF131375 JFB131356:JFB131375 JOX131356:JOX131375 JYT131356:JYT131375 KIP131356:KIP131375 KSL131356:KSL131375 LCH131356:LCH131375 LMD131356:LMD131375 LVZ131356:LVZ131375 MFV131356:MFV131375 MPR131356:MPR131375 MZN131356:MZN131375 NJJ131356:NJJ131375 NTF131356:NTF131375 ODB131356:ODB131375 OMX131356:OMX131375 OWT131356:OWT131375 PGP131356:PGP131375 PQL131356:PQL131375 QAH131356:QAH131375 QKD131356:QKD131375 QTZ131356:QTZ131375 RDV131356:RDV131375 RNR131356:RNR131375 RXN131356:RXN131375 SHJ131356:SHJ131375 SRF131356:SRF131375 TBB131356:TBB131375 TKX131356:TKX131375 TUT131356:TUT131375 UEP131356:UEP131375 UOL131356:UOL131375 UYH131356:UYH131375 VID131356:VID131375 VRZ131356:VRZ131375 WBV131356:WBV131375 WLR131356:WLR131375 WVN131356:WVN131375 P196892:P196911 JB196892:JB196911 SX196892:SX196911 ACT196892:ACT196911 AMP196892:AMP196911 AWL196892:AWL196911 BGH196892:BGH196911 BQD196892:BQD196911 BZZ196892:BZZ196911 CJV196892:CJV196911 CTR196892:CTR196911 DDN196892:DDN196911 DNJ196892:DNJ196911 DXF196892:DXF196911 EHB196892:EHB196911 EQX196892:EQX196911 FAT196892:FAT196911 FKP196892:FKP196911 FUL196892:FUL196911 GEH196892:GEH196911 GOD196892:GOD196911 GXZ196892:GXZ196911 HHV196892:HHV196911 HRR196892:HRR196911 IBN196892:IBN196911 ILJ196892:ILJ196911 IVF196892:IVF196911 JFB196892:JFB196911 JOX196892:JOX196911 JYT196892:JYT196911 KIP196892:KIP196911 KSL196892:KSL196911 LCH196892:LCH196911 LMD196892:LMD196911 LVZ196892:LVZ196911 MFV196892:MFV196911 MPR196892:MPR196911 MZN196892:MZN196911 NJJ196892:NJJ196911 NTF196892:NTF196911 ODB196892:ODB196911 OMX196892:OMX196911 OWT196892:OWT196911 PGP196892:PGP196911 PQL196892:PQL196911 QAH196892:QAH196911 QKD196892:QKD196911 QTZ196892:QTZ196911 RDV196892:RDV196911 RNR196892:RNR196911 RXN196892:RXN196911 SHJ196892:SHJ196911 SRF196892:SRF196911 TBB196892:TBB196911 TKX196892:TKX196911 TUT196892:TUT196911 UEP196892:UEP196911 UOL196892:UOL196911 UYH196892:UYH196911 VID196892:VID196911 VRZ196892:VRZ196911 WBV196892:WBV196911 WLR196892:WLR196911 WVN196892:WVN196911 P262428:P262447 JB262428:JB262447 SX262428:SX262447 ACT262428:ACT262447 AMP262428:AMP262447 AWL262428:AWL262447 BGH262428:BGH262447 BQD262428:BQD262447 BZZ262428:BZZ262447 CJV262428:CJV262447 CTR262428:CTR262447 DDN262428:DDN262447 DNJ262428:DNJ262447 DXF262428:DXF262447 EHB262428:EHB262447 EQX262428:EQX262447 FAT262428:FAT262447 FKP262428:FKP262447 FUL262428:FUL262447 GEH262428:GEH262447 GOD262428:GOD262447 GXZ262428:GXZ262447 HHV262428:HHV262447 HRR262428:HRR262447 IBN262428:IBN262447 ILJ262428:ILJ262447 IVF262428:IVF262447 JFB262428:JFB262447 JOX262428:JOX262447 JYT262428:JYT262447 KIP262428:KIP262447 KSL262428:KSL262447 LCH262428:LCH262447 LMD262428:LMD262447 LVZ262428:LVZ262447 MFV262428:MFV262447 MPR262428:MPR262447 MZN262428:MZN262447 NJJ262428:NJJ262447 NTF262428:NTF262447 ODB262428:ODB262447 OMX262428:OMX262447 OWT262428:OWT262447 PGP262428:PGP262447 PQL262428:PQL262447 QAH262428:QAH262447 QKD262428:QKD262447 QTZ262428:QTZ262447 RDV262428:RDV262447 RNR262428:RNR262447 RXN262428:RXN262447 SHJ262428:SHJ262447 SRF262428:SRF262447 TBB262428:TBB262447 TKX262428:TKX262447 TUT262428:TUT262447 UEP262428:UEP262447 UOL262428:UOL262447 UYH262428:UYH262447 VID262428:VID262447 VRZ262428:VRZ262447 WBV262428:WBV262447 WLR262428:WLR262447 WVN262428:WVN262447 P327964:P327983 JB327964:JB327983 SX327964:SX327983 ACT327964:ACT327983 AMP327964:AMP327983 AWL327964:AWL327983 BGH327964:BGH327983 BQD327964:BQD327983 BZZ327964:BZZ327983 CJV327964:CJV327983 CTR327964:CTR327983 DDN327964:DDN327983 DNJ327964:DNJ327983 DXF327964:DXF327983 EHB327964:EHB327983 EQX327964:EQX327983 FAT327964:FAT327983 FKP327964:FKP327983 FUL327964:FUL327983 GEH327964:GEH327983 GOD327964:GOD327983 GXZ327964:GXZ327983 HHV327964:HHV327983 HRR327964:HRR327983 IBN327964:IBN327983 ILJ327964:ILJ327983 IVF327964:IVF327983 JFB327964:JFB327983 JOX327964:JOX327983 JYT327964:JYT327983 KIP327964:KIP327983 KSL327964:KSL327983 LCH327964:LCH327983 LMD327964:LMD327983 LVZ327964:LVZ327983 MFV327964:MFV327983 MPR327964:MPR327983 MZN327964:MZN327983 NJJ327964:NJJ327983 NTF327964:NTF327983 ODB327964:ODB327983 OMX327964:OMX327983 OWT327964:OWT327983 PGP327964:PGP327983 PQL327964:PQL327983 QAH327964:QAH327983 QKD327964:QKD327983 QTZ327964:QTZ327983 RDV327964:RDV327983 RNR327964:RNR327983 RXN327964:RXN327983 SHJ327964:SHJ327983 SRF327964:SRF327983 TBB327964:TBB327983 TKX327964:TKX327983 TUT327964:TUT327983 UEP327964:UEP327983 UOL327964:UOL327983 UYH327964:UYH327983 VID327964:VID327983 VRZ327964:VRZ327983 WBV327964:WBV327983 WLR327964:WLR327983 WVN327964:WVN327983 P393500:P393519 JB393500:JB393519 SX393500:SX393519 ACT393500:ACT393519 AMP393500:AMP393519 AWL393500:AWL393519 BGH393500:BGH393519 BQD393500:BQD393519 BZZ393500:BZZ393519 CJV393500:CJV393519 CTR393500:CTR393519 DDN393500:DDN393519 DNJ393500:DNJ393519 DXF393500:DXF393519 EHB393500:EHB393519 EQX393500:EQX393519 FAT393500:FAT393519 FKP393500:FKP393519 FUL393500:FUL393519 GEH393500:GEH393519 GOD393500:GOD393519 GXZ393500:GXZ393519 HHV393500:HHV393519 HRR393500:HRR393519 IBN393500:IBN393519 ILJ393500:ILJ393519 IVF393500:IVF393519 JFB393500:JFB393519 JOX393500:JOX393519 JYT393500:JYT393519 KIP393500:KIP393519 KSL393500:KSL393519 LCH393500:LCH393519 LMD393500:LMD393519 LVZ393500:LVZ393519 MFV393500:MFV393519 MPR393500:MPR393519 MZN393500:MZN393519 NJJ393500:NJJ393519 NTF393500:NTF393519 ODB393500:ODB393519 OMX393500:OMX393519 OWT393500:OWT393519 PGP393500:PGP393519 PQL393500:PQL393519 QAH393500:QAH393519 QKD393500:QKD393519 QTZ393500:QTZ393519 RDV393500:RDV393519 RNR393500:RNR393519 RXN393500:RXN393519 SHJ393500:SHJ393519 SRF393500:SRF393519 TBB393500:TBB393519 TKX393500:TKX393519 TUT393500:TUT393519 UEP393500:UEP393519 UOL393500:UOL393519 UYH393500:UYH393519 VID393500:VID393519 VRZ393500:VRZ393519 WBV393500:WBV393519 WLR393500:WLR393519 WVN393500:WVN393519 P459036:P459055 JB459036:JB459055 SX459036:SX459055 ACT459036:ACT459055 AMP459036:AMP459055 AWL459036:AWL459055 BGH459036:BGH459055 BQD459036:BQD459055 BZZ459036:BZZ459055 CJV459036:CJV459055 CTR459036:CTR459055 DDN459036:DDN459055 DNJ459036:DNJ459055 DXF459036:DXF459055 EHB459036:EHB459055 EQX459036:EQX459055 FAT459036:FAT459055 FKP459036:FKP459055 FUL459036:FUL459055 GEH459036:GEH459055 GOD459036:GOD459055 GXZ459036:GXZ459055 HHV459036:HHV459055 HRR459036:HRR459055 IBN459036:IBN459055 ILJ459036:ILJ459055 IVF459036:IVF459055 JFB459036:JFB459055 JOX459036:JOX459055 JYT459036:JYT459055 KIP459036:KIP459055 KSL459036:KSL459055 LCH459036:LCH459055 LMD459036:LMD459055 LVZ459036:LVZ459055 MFV459036:MFV459055 MPR459036:MPR459055 MZN459036:MZN459055 NJJ459036:NJJ459055 NTF459036:NTF459055 ODB459036:ODB459055 OMX459036:OMX459055 OWT459036:OWT459055 PGP459036:PGP459055 PQL459036:PQL459055 QAH459036:QAH459055 QKD459036:QKD459055 QTZ459036:QTZ459055 RDV459036:RDV459055 RNR459036:RNR459055 RXN459036:RXN459055 SHJ459036:SHJ459055 SRF459036:SRF459055 TBB459036:TBB459055 TKX459036:TKX459055 TUT459036:TUT459055 UEP459036:UEP459055 UOL459036:UOL459055 UYH459036:UYH459055 VID459036:VID459055 VRZ459036:VRZ459055 WBV459036:WBV459055 WLR459036:WLR459055 WVN459036:WVN459055 P524572:P524591 JB524572:JB524591 SX524572:SX524591 ACT524572:ACT524591 AMP524572:AMP524591 AWL524572:AWL524591 BGH524572:BGH524591 BQD524572:BQD524591 BZZ524572:BZZ524591 CJV524572:CJV524591 CTR524572:CTR524591 DDN524572:DDN524591 DNJ524572:DNJ524591 DXF524572:DXF524591 EHB524572:EHB524591 EQX524572:EQX524591 FAT524572:FAT524591 FKP524572:FKP524591 FUL524572:FUL524591 GEH524572:GEH524591 GOD524572:GOD524591 GXZ524572:GXZ524591 HHV524572:HHV524591 HRR524572:HRR524591 IBN524572:IBN524591 ILJ524572:ILJ524591 IVF524572:IVF524591 JFB524572:JFB524591 JOX524572:JOX524591 JYT524572:JYT524591 KIP524572:KIP524591 KSL524572:KSL524591 LCH524572:LCH524591 LMD524572:LMD524591 LVZ524572:LVZ524591 MFV524572:MFV524591 MPR524572:MPR524591 MZN524572:MZN524591 NJJ524572:NJJ524591 NTF524572:NTF524591 ODB524572:ODB524591 OMX524572:OMX524591 OWT524572:OWT524591 PGP524572:PGP524591 PQL524572:PQL524591 QAH524572:QAH524591 QKD524572:QKD524591 QTZ524572:QTZ524591 RDV524572:RDV524591 RNR524572:RNR524591 RXN524572:RXN524591 SHJ524572:SHJ524591 SRF524572:SRF524591 TBB524572:TBB524591 TKX524572:TKX524591 TUT524572:TUT524591 UEP524572:UEP524591 UOL524572:UOL524591 UYH524572:UYH524591 VID524572:VID524591 VRZ524572:VRZ524591 WBV524572:WBV524591 WLR524572:WLR524591 WVN524572:WVN524591 P590108:P590127 JB590108:JB590127 SX590108:SX590127 ACT590108:ACT590127 AMP590108:AMP590127 AWL590108:AWL590127 BGH590108:BGH590127 BQD590108:BQD590127 BZZ590108:BZZ590127 CJV590108:CJV590127 CTR590108:CTR590127 DDN590108:DDN590127 DNJ590108:DNJ590127 DXF590108:DXF590127 EHB590108:EHB590127 EQX590108:EQX590127 FAT590108:FAT590127 FKP590108:FKP590127 FUL590108:FUL590127 GEH590108:GEH590127 GOD590108:GOD590127 GXZ590108:GXZ590127 HHV590108:HHV590127 HRR590108:HRR590127 IBN590108:IBN590127 ILJ590108:ILJ590127 IVF590108:IVF590127 JFB590108:JFB590127 JOX590108:JOX590127 JYT590108:JYT590127 KIP590108:KIP590127 KSL590108:KSL590127 LCH590108:LCH590127 LMD590108:LMD590127 LVZ590108:LVZ590127 MFV590108:MFV590127 MPR590108:MPR590127 MZN590108:MZN590127 NJJ590108:NJJ590127 NTF590108:NTF590127 ODB590108:ODB590127 OMX590108:OMX590127 OWT590108:OWT590127 PGP590108:PGP590127 PQL590108:PQL590127 QAH590108:QAH590127 QKD590108:QKD590127 QTZ590108:QTZ590127 RDV590108:RDV590127 RNR590108:RNR590127 RXN590108:RXN590127 SHJ590108:SHJ590127 SRF590108:SRF590127 TBB590108:TBB590127 TKX590108:TKX590127 TUT590108:TUT590127 UEP590108:UEP590127 UOL590108:UOL590127 UYH590108:UYH590127 VID590108:VID590127 VRZ590108:VRZ590127 WBV590108:WBV590127 WLR590108:WLR590127 WVN590108:WVN590127 P655644:P655663 JB655644:JB655663 SX655644:SX655663 ACT655644:ACT655663 AMP655644:AMP655663 AWL655644:AWL655663 BGH655644:BGH655663 BQD655644:BQD655663 BZZ655644:BZZ655663 CJV655644:CJV655663 CTR655644:CTR655663 DDN655644:DDN655663 DNJ655644:DNJ655663 DXF655644:DXF655663 EHB655644:EHB655663 EQX655644:EQX655663 FAT655644:FAT655663 FKP655644:FKP655663 FUL655644:FUL655663 GEH655644:GEH655663 GOD655644:GOD655663 GXZ655644:GXZ655663 HHV655644:HHV655663 HRR655644:HRR655663 IBN655644:IBN655663 ILJ655644:ILJ655663 IVF655644:IVF655663 JFB655644:JFB655663 JOX655644:JOX655663 JYT655644:JYT655663 KIP655644:KIP655663 KSL655644:KSL655663 LCH655644:LCH655663 LMD655644:LMD655663 LVZ655644:LVZ655663 MFV655644:MFV655663 MPR655644:MPR655663 MZN655644:MZN655663 NJJ655644:NJJ655663 NTF655644:NTF655663 ODB655644:ODB655663 OMX655644:OMX655663 OWT655644:OWT655663 PGP655644:PGP655663 PQL655644:PQL655663 QAH655644:QAH655663 QKD655644:QKD655663 QTZ655644:QTZ655663 RDV655644:RDV655663 RNR655644:RNR655663 RXN655644:RXN655663 SHJ655644:SHJ655663 SRF655644:SRF655663 TBB655644:TBB655663 TKX655644:TKX655663 TUT655644:TUT655663 UEP655644:UEP655663 UOL655644:UOL655663 UYH655644:UYH655663 VID655644:VID655663 VRZ655644:VRZ655663 WBV655644:WBV655663 WLR655644:WLR655663 WVN655644:WVN655663 P721180:P721199 JB721180:JB721199 SX721180:SX721199 ACT721180:ACT721199 AMP721180:AMP721199 AWL721180:AWL721199 BGH721180:BGH721199 BQD721180:BQD721199 BZZ721180:BZZ721199 CJV721180:CJV721199 CTR721180:CTR721199 DDN721180:DDN721199 DNJ721180:DNJ721199 DXF721180:DXF721199 EHB721180:EHB721199 EQX721180:EQX721199 FAT721180:FAT721199 FKP721180:FKP721199 FUL721180:FUL721199 GEH721180:GEH721199 GOD721180:GOD721199 GXZ721180:GXZ721199 HHV721180:HHV721199 HRR721180:HRR721199 IBN721180:IBN721199 ILJ721180:ILJ721199 IVF721180:IVF721199 JFB721180:JFB721199 JOX721180:JOX721199 JYT721180:JYT721199 KIP721180:KIP721199 KSL721180:KSL721199 LCH721180:LCH721199 LMD721180:LMD721199 LVZ721180:LVZ721199 MFV721180:MFV721199 MPR721180:MPR721199 MZN721180:MZN721199 NJJ721180:NJJ721199 NTF721180:NTF721199 ODB721180:ODB721199 OMX721180:OMX721199 OWT721180:OWT721199 PGP721180:PGP721199 PQL721180:PQL721199 QAH721180:QAH721199 QKD721180:QKD721199 QTZ721180:QTZ721199 RDV721180:RDV721199 RNR721180:RNR721199 RXN721180:RXN721199 SHJ721180:SHJ721199 SRF721180:SRF721199 TBB721180:TBB721199 TKX721180:TKX721199 TUT721180:TUT721199 UEP721180:UEP721199 UOL721180:UOL721199 UYH721180:UYH721199 VID721180:VID721199 VRZ721180:VRZ721199 WBV721180:WBV721199 WLR721180:WLR721199 WVN721180:WVN721199 P786716:P786735 JB786716:JB786735 SX786716:SX786735 ACT786716:ACT786735 AMP786716:AMP786735 AWL786716:AWL786735 BGH786716:BGH786735 BQD786716:BQD786735 BZZ786716:BZZ786735 CJV786716:CJV786735 CTR786716:CTR786735 DDN786716:DDN786735 DNJ786716:DNJ786735 DXF786716:DXF786735 EHB786716:EHB786735 EQX786716:EQX786735 FAT786716:FAT786735 FKP786716:FKP786735 FUL786716:FUL786735 GEH786716:GEH786735 GOD786716:GOD786735 GXZ786716:GXZ786735 HHV786716:HHV786735 HRR786716:HRR786735 IBN786716:IBN786735 ILJ786716:ILJ786735 IVF786716:IVF786735 JFB786716:JFB786735 JOX786716:JOX786735 JYT786716:JYT786735 KIP786716:KIP786735 KSL786716:KSL786735 LCH786716:LCH786735 LMD786716:LMD786735 LVZ786716:LVZ786735 MFV786716:MFV786735 MPR786716:MPR786735 MZN786716:MZN786735 NJJ786716:NJJ786735 NTF786716:NTF786735 ODB786716:ODB786735 OMX786716:OMX786735 OWT786716:OWT786735 PGP786716:PGP786735 PQL786716:PQL786735 QAH786716:QAH786735 QKD786716:QKD786735 QTZ786716:QTZ786735 RDV786716:RDV786735 RNR786716:RNR786735 RXN786716:RXN786735 SHJ786716:SHJ786735 SRF786716:SRF786735 TBB786716:TBB786735 TKX786716:TKX786735 TUT786716:TUT786735 UEP786716:UEP786735 UOL786716:UOL786735 UYH786716:UYH786735 VID786716:VID786735 VRZ786716:VRZ786735 WBV786716:WBV786735 WLR786716:WLR786735 WVN786716:WVN786735 P852252:P852271 JB852252:JB852271 SX852252:SX852271 ACT852252:ACT852271 AMP852252:AMP852271 AWL852252:AWL852271 BGH852252:BGH852271 BQD852252:BQD852271 BZZ852252:BZZ852271 CJV852252:CJV852271 CTR852252:CTR852271 DDN852252:DDN852271 DNJ852252:DNJ852271 DXF852252:DXF852271 EHB852252:EHB852271 EQX852252:EQX852271 FAT852252:FAT852271 FKP852252:FKP852271 FUL852252:FUL852271 GEH852252:GEH852271 GOD852252:GOD852271 GXZ852252:GXZ852271 HHV852252:HHV852271 HRR852252:HRR852271 IBN852252:IBN852271 ILJ852252:ILJ852271 IVF852252:IVF852271 JFB852252:JFB852271 JOX852252:JOX852271 JYT852252:JYT852271 KIP852252:KIP852271 KSL852252:KSL852271 LCH852252:LCH852271 LMD852252:LMD852271 LVZ852252:LVZ852271 MFV852252:MFV852271 MPR852252:MPR852271 MZN852252:MZN852271 NJJ852252:NJJ852271 NTF852252:NTF852271 ODB852252:ODB852271 OMX852252:OMX852271 OWT852252:OWT852271 PGP852252:PGP852271 PQL852252:PQL852271 QAH852252:QAH852271 QKD852252:QKD852271 QTZ852252:QTZ852271 RDV852252:RDV852271 RNR852252:RNR852271 RXN852252:RXN852271 SHJ852252:SHJ852271 SRF852252:SRF852271 TBB852252:TBB852271 TKX852252:TKX852271 TUT852252:TUT852271 UEP852252:UEP852271 UOL852252:UOL852271 UYH852252:UYH852271 VID852252:VID852271 VRZ852252:VRZ852271 WBV852252:WBV852271 WLR852252:WLR852271 WVN852252:WVN852271 P917788:P917807 JB917788:JB917807 SX917788:SX917807 ACT917788:ACT917807 AMP917788:AMP917807 AWL917788:AWL917807 BGH917788:BGH917807 BQD917788:BQD917807 BZZ917788:BZZ917807 CJV917788:CJV917807 CTR917788:CTR917807 DDN917788:DDN917807 DNJ917788:DNJ917807 DXF917788:DXF917807 EHB917788:EHB917807 EQX917788:EQX917807 FAT917788:FAT917807 FKP917788:FKP917807 FUL917788:FUL917807 GEH917788:GEH917807 GOD917788:GOD917807 GXZ917788:GXZ917807 HHV917788:HHV917807 HRR917788:HRR917807 IBN917788:IBN917807 ILJ917788:ILJ917807 IVF917788:IVF917807 JFB917788:JFB917807 JOX917788:JOX917807 JYT917788:JYT917807 KIP917788:KIP917807 KSL917788:KSL917807 LCH917788:LCH917807 LMD917788:LMD917807 LVZ917788:LVZ917807 MFV917788:MFV917807 MPR917788:MPR917807 MZN917788:MZN917807 NJJ917788:NJJ917807 NTF917788:NTF917807 ODB917788:ODB917807 OMX917788:OMX917807 OWT917788:OWT917807 PGP917788:PGP917807 PQL917788:PQL917807 QAH917788:QAH917807 QKD917788:QKD917807 QTZ917788:QTZ917807 RDV917788:RDV917807 RNR917788:RNR917807 RXN917788:RXN917807 SHJ917788:SHJ917807 SRF917788:SRF917807 TBB917788:TBB917807 TKX917788:TKX917807 TUT917788:TUT917807 UEP917788:UEP917807 UOL917788:UOL917807 UYH917788:UYH917807 VID917788:VID917807 VRZ917788:VRZ917807 WBV917788:WBV917807 WLR917788:WLR917807 WVN917788:WVN917807 P983324:P983343 JB983324:JB983343 SX983324:SX983343 ACT983324:ACT983343 AMP983324:AMP983343 AWL983324:AWL983343 BGH983324:BGH983343 BQD983324:BQD983343 BZZ983324:BZZ983343 CJV983324:CJV983343 CTR983324:CTR983343 DDN983324:DDN983343 DNJ983324:DNJ983343 DXF983324:DXF983343 EHB983324:EHB983343 EQX983324:EQX983343 FAT983324:FAT983343 FKP983324:FKP983343 FUL983324:FUL983343 GEH983324:GEH983343 GOD983324:GOD983343 GXZ983324:GXZ983343 HHV983324:HHV983343 HRR983324:HRR983343 IBN983324:IBN983343 ILJ983324:ILJ983343 IVF983324:IVF983343 JFB983324:JFB983343 JOX983324:JOX983343 JYT983324:JYT983343 KIP983324:KIP983343 KSL983324:KSL983343 LCH983324:LCH983343 LMD983324:LMD983343 LVZ983324:LVZ983343 MFV983324:MFV983343 MPR983324:MPR983343 MZN983324:MZN983343 NJJ983324:NJJ983343 NTF983324:NTF983343 ODB983324:ODB983343 OMX983324:OMX983343 OWT983324:OWT983343 PGP983324:PGP983343 PQL983324:PQL983343 QAH983324:QAH983343 QKD983324:QKD983343 QTZ983324:QTZ983343 RDV983324:RDV983343 RNR983324:RNR983343 RXN983324:RXN983343 SHJ983324:SHJ983343 SRF983324:SRF983343 TBB983324:TBB983343 TKX983324:TKX983343 TUT983324:TUT983343 UEP983324:UEP983343 UOL983324:UOL983343 UYH983324:UYH983343 VID983324:VID983343 VRZ983324:VRZ983343 WBV983324:WBV983343 WLR983324:WLR983343 WVN983324:WVN983343 S65820:S65839 JE65820:JE65839 TA65820:TA65839 ACW65820:ACW65839 AMS65820:AMS65839 AWO65820:AWO65839 BGK65820:BGK65839 BQG65820:BQG65839 CAC65820:CAC65839 CJY65820:CJY65839 CTU65820:CTU65839 DDQ65820:DDQ65839 DNM65820:DNM65839 DXI65820:DXI65839 EHE65820:EHE65839 ERA65820:ERA65839 FAW65820:FAW65839 FKS65820:FKS65839 FUO65820:FUO65839 GEK65820:GEK65839 GOG65820:GOG65839 GYC65820:GYC65839 HHY65820:HHY65839 HRU65820:HRU65839 IBQ65820:IBQ65839 ILM65820:ILM65839 IVI65820:IVI65839 JFE65820:JFE65839 JPA65820:JPA65839 JYW65820:JYW65839 KIS65820:KIS65839 KSO65820:KSO65839 LCK65820:LCK65839 LMG65820:LMG65839 LWC65820:LWC65839 MFY65820:MFY65839 MPU65820:MPU65839 MZQ65820:MZQ65839 NJM65820:NJM65839 NTI65820:NTI65839 ODE65820:ODE65839 ONA65820:ONA65839 OWW65820:OWW65839 PGS65820:PGS65839 PQO65820:PQO65839 QAK65820:QAK65839 QKG65820:QKG65839 QUC65820:QUC65839 RDY65820:RDY65839 RNU65820:RNU65839 RXQ65820:RXQ65839 SHM65820:SHM65839 SRI65820:SRI65839 TBE65820:TBE65839 TLA65820:TLA65839 TUW65820:TUW65839 UES65820:UES65839 UOO65820:UOO65839 UYK65820:UYK65839 VIG65820:VIG65839 VSC65820:VSC65839 WBY65820:WBY65839 WLU65820:WLU65839 WVQ65820:WVQ65839 S131356:S131375 JE131356:JE131375 TA131356:TA131375 ACW131356:ACW131375 AMS131356:AMS131375 AWO131356:AWO131375 BGK131356:BGK131375 BQG131356:BQG131375 CAC131356:CAC131375 CJY131356:CJY131375 CTU131356:CTU131375 DDQ131356:DDQ131375 DNM131356:DNM131375 DXI131356:DXI131375 EHE131356:EHE131375 ERA131356:ERA131375 FAW131356:FAW131375 FKS131356:FKS131375 FUO131356:FUO131375 GEK131356:GEK131375 GOG131356:GOG131375 GYC131356:GYC131375 HHY131356:HHY131375 HRU131356:HRU131375 IBQ131356:IBQ131375 ILM131356:ILM131375 IVI131356:IVI131375 JFE131356:JFE131375 JPA131356:JPA131375 JYW131356:JYW131375 KIS131356:KIS131375 KSO131356:KSO131375 LCK131356:LCK131375 LMG131356:LMG131375 LWC131356:LWC131375 MFY131356:MFY131375 MPU131356:MPU131375 MZQ131356:MZQ131375 NJM131356:NJM131375 NTI131356:NTI131375 ODE131356:ODE131375 ONA131356:ONA131375 OWW131356:OWW131375 PGS131356:PGS131375 PQO131356:PQO131375 QAK131356:QAK131375 QKG131356:QKG131375 QUC131356:QUC131375 RDY131356:RDY131375 RNU131356:RNU131375 RXQ131356:RXQ131375 SHM131356:SHM131375 SRI131356:SRI131375 TBE131356:TBE131375 TLA131356:TLA131375 TUW131356:TUW131375 UES131356:UES131375 UOO131356:UOO131375 UYK131356:UYK131375 VIG131356:VIG131375 VSC131356:VSC131375 WBY131356:WBY131375 WLU131356:WLU131375 WVQ131356:WVQ131375 S196892:S196911 JE196892:JE196911 TA196892:TA196911 ACW196892:ACW196911 AMS196892:AMS196911 AWO196892:AWO196911 BGK196892:BGK196911 BQG196892:BQG196911 CAC196892:CAC196911 CJY196892:CJY196911 CTU196892:CTU196911 DDQ196892:DDQ196911 DNM196892:DNM196911 DXI196892:DXI196911 EHE196892:EHE196911 ERA196892:ERA196911 FAW196892:FAW196911 FKS196892:FKS196911 FUO196892:FUO196911 GEK196892:GEK196911 GOG196892:GOG196911 GYC196892:GYC196911 HHY196892:HHY196911 HRU196892:HRU196911 IBQ196892:IBQ196911 ILM196892:ILM196911 IVI196892:IVI196911 JFE196892:JFE196911 JPA196892:JPA196911 JYW196892:JYW196911 KIS196892:KIS196911 KSO196892:KSO196911 LCK196892:LCK196911 LMG196892:LMG196911 LWC196892:LWC196911 MFY196892:MFY196911 MPU196892:MPU196911 MZQ196892:MZQ196911 NJM196892:NJM196911 NTI196892:NTI196911 ODE196892:ODE196911 ONA196892:ONA196911 OWW196892:OWW196911 PGS196892:PGS196911 PQO196892:PQO196911 QAK196892:QAK196911 QKG196892:QKG196911 QUC196892:QUC196911 RDY196892:RDY196911 RNU196892:RNU196911 RXQ196892:RXQ196911 SHM196892:SHM196911 SRI196892:SRI196911 TBE196892:TBE196911 TLA196892:TLA196911 TUW196892:TUW196911 UES196892:UES196911 UOO196892:UOO196911 UYK196892:UYK196911 VIG196892:VIG196911 VSC196892:VSC196911 WBY196892:WBY196911 WLU196892:WLU196911 WVQ196892:WVQ196911 S262428:S262447 JE262428:JE262447 TA262428:TA262447 ACW262428:ACW262447 AMS262428:AMS262447 AWO262428:AWO262447 BGK262428:BGK262447 BQG262428:BQG262447 CAC262428:CAC262447 CJY262428:CJY262447 CTU262428:CTU262447 DDQ262428:DDQ262447 DNM262428:DNM262447 DXI262428:DXI262447 EHE262428:EHE262447 ERA262428:ERA262447 FAW262428:FAW262447 FKS262428:FKS262447 FUO262428:FUO262447 GEK262428:GEK262447 GOG262428:GOG262447 GYC262428:GYC262447 HHY262428:HHY262447 HRU262428:HRU262447 IBQ262428:IBQ262447 ILM262428:ILM262447 IVI262428:IVI262447 JFE262428:JFE262447 JPA262428:JPA262447 JYW262428:JYW262447 KIS262428:KIS262447 KSO262428:KSO262447 LCK262428:LCK262447 LMG262428:LMG262447 LWC262428:LWC262447 MFY262428:MFY262447 MPU262428:MPU262447 MZQ262428:MZQ262447 NJM262428:NJM262447 NTI262428:NTI262447 ODE262428:ODE262447 ONA262428:ONA262447 OWW262428:OWW262447 PGS262428:PGS262447 PQO262428:PQO262447 QAK262428:QAK262447 QKG262428:QKG262447 QUC262428:QUC262447 RDY262428:RDY262447 RNU262428:RNU262447 RXQ262428:RXQ262447 SHM262428:SHM262447 SRI262428:SRI262447 TBE262428:TBE262447 TLA262428:TLA262447 TUW262428:TUW262447 UES262428:UES262447 UOO262428:UOO262447 UYK262428:UYK262447 VIG262428:VIG262447 VSC262428:VSC262447 WBY262428:WBY262447 WLU262428:WLU262447 WVQ262428:WVQ262447 S327964:S327983 JE327964:JE327983 TA327964:TA327983 ACW327964:ACW327983 AMS327964:AMS327983 AWO327964:AWO327983 BGK327964:BGK327983 BQG327964:BQG327983 CAC327964:CAC327983 CJY327964:CJY327983 CTU327964:CTU327983 DDQ327964:DDQ327983 DNM327964:DNM327983 DXI327964:DXI327983 EHE327964:EHE327983 ERA327964:ERA327983 FAW327964:FAW327983 FKS327964:FKS327983 FUO327964:FUO327983 GEK327964:GEK327983 GOG327964:GOG327983 GYC327964:GYC327983 HHY327964:HHY327983 HRU327964:HRU327983 IBQ327964:IBQ327983 ILM327964:ILM327983 IVI327964:IVI327983 JFE327964:JFE327983 JPA327964:JPA327983 JYW327964:JYW327983 KIS327964:KIS327983 KSO327964:KSO327983 LCK327964:LCK327983 LMG327964:LMG327983 LWC327964:LWC327983 MFY327964:MFY327983 MPU327964:MPU327983 MZQ327964:MZQ327983 NJM327964:NJM327983 NTI327964:NTI327983 ODE327964:ODE327983 ONA327964:ONA327983 OWW327964:OWW327983 PGS327964:PGS327983 PQO327964:PQO327983 QAK327964:QAK327983 QKG327964:QKG327983 QUC327964:QUC327983 RDY327964:RDY327983 RNU327964:RNU327983 RXQ327964:RXQ327983 SHM327964:SHM327983 SRI327964:SRI327983 TBE327964:TBE327983 TLA327964:TLA327983 TUW327964:TUW327983 UES327964:UES327983 UOO327964:UOO327983 UYK327964:UYK327983 VIG327964:VIG327983 VSC327964:VSC327983 WBY327964:WBY327983 WLU327964:WLU327983 WVQ327964:WVQ327983 S393500:S393519 JE393500:JE393519 TA393500:TA393519 ACW393500:ACW393519 AMS393500:AMS393519 AWO393500:AWO393519 BGK393500:BGK393519 BQG393500:BQG393519 CAC393500:CAC393519 CJY393500:CJY393519 CTU393500:CTU393519 DDQ393500:DDQ393519 DNM393500:DNM393519 DXI393500:DXI393519 EHE393500:EHE393519 ERA393500:ERA393519 FAW393500:FAW393519 FKS393500:FKS393519 FUO393500:FUO393519 GEK393500:GEK393519 GOG393500:GOG393519 GYC393500:GYC393519 HHY393500:HHY393519 HRU393500:HRU393519 IBQ393500:IBQ393519 ILM393500:ILM393519 IVI393500:IVI393519 JFE393500:JFE393519 JPA393500:JPA393519 JYW393500:JYW393519 KIS393500:KIS393519 KSO393500:KSO393519 LCK393500:LCK393519 LMG393500:LMG393519 LWC393500:LWC393519 MFY393500:MFY393519 MPU393500:MPU393519 MZQ393500:MZQ393519 NJM393500:NJM393519 NTI393500:NTI393519 ODE393500:ODE393519 ONA393500:ONA393519 OWW393500:OWW393519 PGS393500:PGS393519 PQO393500:PQO393519 QAK393500:QAK393519 QKG393500:QKG393519 QUC393500:QUC393519 RDY393500:RDY393519 RNU393500:RNU393519 RXQ393500:RXQ393519 SHM393500:SHM393519 SRI393500:SRI393519 TBE393500:TBE393519 TLA393500:TLA393519 TUW393500:TUW393519 UES393500:UES393519 UOO393500:UOO393519 UYK393500:UYK393519 VIG393500:VIG393519 VSC393500:VSC393519 WBY393500:WBY393519 WLU393500:WLU393519 WVQ393500:WVQ393519 S459036:S459055 JE459036:JE459055 TA459036:TA459055 ACW459036:ACW459055 AMS459036:AMS459055 AWO459036:AWO459055 BGK459036:BGK459055 BQG459036:BQG459055 CAC459036:CAC459055 CJY459036:CJY459055 CTU459036:CTU459055 DDQ459036:DDQ459055 DNM459036:DNM459055 DXI459036:DXI459055 EHE459036:EHE459055 ERA459036:ERA459055 FAW459036:FAW459055 FKS459036:FKS459055 FUO459036:FUO459055 GEK459036:GEK459055 GOG459036:GOG459055 GYC459036:GYC459055 HHY459036:HHY459055 HRU459036:HRU459055 IBQ459036:IBQ459055 ILM459036:ILM459055 IVI459036:IVI459055 JFE459036:JFE459055 JPA459036:JPA459055 JYW459036:JYW459055 KIS459036:KIS459055 KSO459036:KSO459055 LCK459036:LCK459055 LMG459036:LMG459055 LWC459036:LWC459055 MFY459036:MFY459055 MPU459036:MPU459055 MZQ459036:MZQ459055 NJM459036:NJM459055 NTI459036:NTI459055 ODE459036:ODE459055 ONA459036:ONA459055 OWW459036:OWW459055 PGS459036:PGS459055 PQO459036:PQO459055 QAK459036:QAK459055 QKG459036:QKG459055 QUC459036:QUC459055 RDY459036:RDY459055 RNU459036:RNU459055 RXQ459036:RXQ459055 SHM459036:SHM459055 SRI459036:SRI459055 TBE459036:TBE459055 TLA459036:TLA459055 TUW459036:TUW459055 UES459036:UES459055 UOO459036:UOO459055 UYK459036:UYK459055 VIG459036:VIG459055 VSC459036:VSC459055 WBY459036:WBY459055 WLU459036:WLU459055 WVQ459036:WVQ459055 S524572:S524591 JE524572:JE524591 TA524572:TA524591 ACW524572:ACW524591 AMS524572:AMS524591 AWO524572:AWO524591 BGK524572:BGK524591 BQG524572:BQG524591 CAC524572:CAC524591 CJY524572:CJY524591 CTU524572:CTU524591 DDQ524572:DDQ524591 DNM524572:DNM524591 DXI524572:DXI524591 EHE524572:EHE524591 ERA524572:ERA524591 FAW524572:FAW524591 FKS524572:FKS524591 FUO524572:FUO524591 GEK524572:GEK524591 GOG524572:GOG524591 GYC524572:GYC524591 HHY524572:HHY524591 HRU524572:HRU524591 IBQ524572:IBQ524591 ILM524572:ILM524591 IVI524572:IVI524591 JFE524572:JFE524591 JPA524572:JPA524591 JYW524572:JYW524591 KIS524572:KIS524591 KSO524572:KSO524591 LCK524572:LCK524591 LMG524572:LMG524591 LWC524572:LWC524591 MFY524572:MFY524591 MPU524572:MPU524591 MZQ524572:MZQ524591 NJM524572:NJM524591 NTI524572:NTI524591 ODE524572:ODE524591 ONA524572:ONA524591 OWW524572:OWW524591 PGS524572:PGS524591 PQO524572:PQO524591 QAK524572:QAK524591 QKG524572:QKG524591 QUC524572:QUC524591 RDY524572:RDY524591 RNU524572:RNU524591 RXQ524572:RXQ524591 SHM524572:SHM524591 SRI524572:SRI524591 TBE524572:TBE524591 TLA524572:TLA524591 TUW524572:TUW524591 UES524572:UES524591 UOO524572:UOO524591 UYK524572:UYK524591 VIG524572:VIG524591 VSC524572:VSC524591 WBY524572:WBY524591 WLU524572:WLU524591 WVQ524572:WVQ524591 S590108:S590127 JE590108:JE590127 TA590108:TA590127 ACW590108:ACW590127 AMS590108:AMS590127 AWO590108:AWO590127 BGK590108:BGK590127 BQG590108:BQG590127 CAC590108:CAC590127 CJY590108:CJY590127 CTU590108:CTU590127 DDQ590108:DDQ590127 DNM590108:DNM590127 DXI590108:DXI590127 EHE590108:EHE590127 ERA590108:ERA590127 FAW590108:FAW590127 FKS590108:FKS590127 FUO590108:FUO590127 GEK590108:GEK590127 GOG590108:GOG590127 GYC590108:GYC590127 HHY590108:HHY590127 HRU590108:HRU590127 IBQ590108:IBQ590127 ILM590108:ILM590127 IVI590108:IVI590127 JFE590108:JFE590127 JPA590108:JPA590127 JYW590108:JYW590127 KIS590108:KIS590127 KSO590108:KSO590127 LCK590108:LCK590127 LMG590108:LMG590127 LWC590108:LWC590127 MFY590108:MFY590127 MPU590108:MPU590127 MZQ590108:MZQ590127 NJM590108:NJM590127 NTI590108:NTI590127 ODE590108:ODE590127 ONA590108:ONA590127 OWW590108:OWW590127 PGS590108:PGS590127 PQO590108:PQO590127 QAK590108:QAK590127 QKG590108:QKG590127 QUC590108:QUC590127 RDY590108:RDY590127 RNU590108:RNU590127 RXQ590108:RXQ590127 SHM590108:SHM590127 SRI590108:SRI590127 TBE590108:TBE590127 TLA590108:TLA590127 TUW590108:TUW590127 UES590108:UES590127 UOO590108:UOO590127 UYK590108:UYK590127 VIG590108:VIG590127 VSC590108:VSC590127 WBY590108:WBY590127 WLU590108:WLU590127 WVQ590108:WVQ590127 S655644:S655663 JE655644:JE655663 TA655644:TA655663 ACW655644:ACW655663 AMS655644:AMS655663 AWO655644:AWO655663 BGK655644:BGK655663 BQG655644:BQG655663 CAC655644:CAC655663 CJY655644:CJY655663 CTU655644:CTU655663 DDQ655644:DDQ655663 DNM655644:DNM655663 DXI655644:DXI655663 EHE655644:EHE655663 ERA655644:ERA655663 FAW655644:FAW655663 FKS655644:FKS655663 FUO655644:FUO655663 GEK655644:GEK655663 GOG655644:GOG655663 GYC655644:GYC655663 HHY655644:HHY655663 HRU655644:HRU655663 IBQ655644:IBQ655663 ILM655644:ILM655663 IVI655644:IVI655663 JFE655644:JFE655663 JPA655644:JPA655663 JYW655644:JYW655663 KIS655644:KIS655663 KSO655644:KSO655663 LCK655644:LCK655663 LMG655644:LMG655663 LWC655644:LWC655663 MFY655644:MFY655663 MPU655644:MPU655663 MZQ655644:MZQ655663 NJM655644:NJM655663 NTI655644:NTI655663 ODE655644:ODE655663 ONA655644:ONA655663 OWW655644:OWW655663 PGS655644:PGS655663 PQO655644:PQO655663 QAK655644:QAK655663 QKG655644:QKG655663 QUC655644:QUC655663 RDY655644:RDY655663 RNU655644:RNU655663 RXQ655644:RXQ655663 SHM655644:SHM655663 SRI655644:SRI655663 TBE655644:TBE655663 TLA655644:TLA655663 TUW655644:TUW655663 UES655644:UES655663 UOO655644:UOO655663 UYK655644:UYK655663 VIG655644:VIG655663 VSC655644:VSC655663 WBY655644:WBY655663 WLU655644:WLU655663 WVQ655644:WVQ655663 S721180:S721199 JE721180:JE721199 TA721180:TA721199 ACW721180:ACW721199 AMS721180:AMS721199 AWO721180:AWO721199 BGK721180:BGK721199 BQG721180:BQG721199 CAC721180:CAC721199 CJY721180:CJY721199 CTU721180:CTU721199 DDQ721180:DDQ721199 DNM721180:DNM721199 DXI721180:DXI721199 EHE721180:EHE721199 ERA721180:ERA721199 FAW721180:FAW721199 FKS721180:FKS721199 FUO721180:FUO721199 GEK721180:GEK721199 GOG721180:GOG721199 GYC721180:GYC721199 HHY721180:HHY721199 HRU721180:HRU721199 IBQ721180:IBQ721199 ILM721180:ILM721199 IVI721180:IVI721199 JFE721180:JFE721199 JPA721180:JPA721199 JYW721180:JYW721199 KIS721180:KIS721199 KSO721180:KSO721199 LCK721180:LCK721199 LMG721180:LMG721199 LWC721180:LWC721199 MFY721180:MFY721199 MPU721180:MPU721199 MZQ721180:MZQ721199 NJM721180:NJM721199 NTI721180:NTI721199 ODE721180:ODE721199 ONA721180:ONA721199 OWW721180:OWW721199 PGS721180:PGS721199 PQO721180:PQO721199 QAK721180:QAK721199 QKG721180:QKG721199 QUC721180:QUC721199 RDY721180:RDY721199 RNU721180:RNU721199 RXQ721180:RXQ721199 SHM721180:SHM721199 SRI721180:SRI721199 TBE721180:TBE721199 TLA721180:TLA721199 TUW721180:TUW721199 UES721180:UES721199 UOO721180:UOO721199 UYK721180:UYK721199 VIG721180:VIG721199 VSC721180:VSC721199 WBY721180:WBY721199 WLU721180:WLU721199 WVQ721180:WVQ721199 S786716:S786735 JE786716:JE786735 TA786716:TA786735 ACW786716:ACW786735 AMS786716:AMS786735 AWO786716:AWO786735 BGK786716:BGK786735 BQG786716:BQG786735 CAC786716:CAC786735 CJY786716:CJY786735 CTU786716:CTU786735 DDQ786716:DDQ786735 DNM786716:DNM786735 DXI786716:DXI786735 EHE786716:EHE786735 ERA786716:ERA786735 FAW786716:FAW786735 FKS786716:FKS786735 FUO786716:FUO786735 GEK786716:GEK786735 GOG786716:GOG786735 GYC786716:GYC786735 HHY786716:HHY786735 HRU786716:HRU786735 IBQ786716:IBQ786735 ILM786716:ILM786735 IVI786716:IVI786735 JFE786716:JFE786735 JPA786716:JPA786735 JYW786716:JYW786735 KIS786716:KIS786735 KSO786716:KSO786735 LCK786716:LCK786735 LMG786716:LMG786735 LWC786716:LWC786735 MFY786716:MFY786735 MPU786716:MPU786735 MZQ786716:MZQ786735 NJM786716:NJM786735 NTI786716:NTI786735 ODE786716:ODE786735 ONA786716:ONA786735 OWW786716:OWW786735 PGS786716:PGS786735 PQO786716:PQO786735 QAK786716:QAK786735 QKG786716:QKG786735 QUC786716:QUC786735 RDY786716:RDY786735 RNU786716:RNU786735 RXQ786716:RXQ786735 SHM786716:SHM786735 SRI786716:SRI786735 TBE786716:TBE786735 TLA786716:TLA786735 TUW786716:TUW786735 UES786716:UES786735 UOO786716:UOO786735 UYK786716:UYK786735 VIG786716:VIG786735 VSC786716:VSC786735 WBY786716:WBY786735 WLU786716:WLU786735 WVQ786716:WVQ786735 S852252:S852271 JE852252:JE852271 TA852252:TA852271 ACW852252:ACW852271 AMS852252:AMS852271 AWO852252:AWO852271 BGK852252:BGK852271 BQG852252:BQG852271 CAC852252:CAC852271 CJY852252:CJY852271 CTU852252:CTU852271 DDQ852252:DDQ852271 DNM852252:DNM852271 DXI852252:DXI852271 EHE852252:EHE852271 ERA852252:ERA852271 FAW852252:FAW852271 FKS852252:FKS852271 FUO852252:FUO852271 GEK852252:GEK852271 GOG852252:GOG852271 GYC852252:GYC852271 HHY852252:HHY852271 HRU852252:HRU852271 IBQ852252:IBQ852271 ILM852252:ILM852271 IVI852252:IVI852271 JFE852252:JFE852271 JPA852252:JPA852271 JYW852252:JYW852271 KIS852252:KIS852271 KSO852252:KSO852271 LCK852252:LCK852271 LMG852252:LMG852271 LWC852252:LWC852271 MFY852252:MFY852271 MPU852252:MPU852271 MZQ852252:MZQ852271 NJM852252:NJM852271 NTI852252:NTI852271 ODE852252:ODE852271 ONA852252:ONA852271 OWW852252:OWW852271 PGS852252:PGS852271 PQO852252:PQO852271 QAK852252:QAK852271 QKG852252:QKG852271 QUC852252:QUC852271 RDY852252:RDY852271 RNU852252:RNU852271 RXQ852252:RXQ852271 SHM852252:SHM852271 SRI852252:SRI852271 TBE852252:TBE852271 TLA852252:TLA852271 TUW852252:TUW852271 UES852252:UES852271 UOO852252:UOO852271 UYK852252:UYK852271 VIG852252:VIG852271 VSC852252:VSC852271 WBY852252:WBY852271 WLU852252:WLU852271 WVQ852252:WVQ852271 S917788:S917807 JE917788:JE917807 TA917788:TA917807 ACW917788:ACW917807 AMS917788:AMS917807 AWO917788:AWO917807 BGK917788:BGK917807 BQG917788:BQG917807 CAC917788:CAC917807 CJY917788:CJY917807 CTU917788:CTU917807 DDQ917788:DDQ917807 DNM917788:DNM917807 DXI917788:DXI917807 EHE917788:EHE917807 ERA917788:ERA917807 FAW917788:FAW917807 FKS917788:FKS917807 FUO917788:FUO917807 GEK917788:GEK917807 GOG917788:GOG917807 GYC917788:GYC917807 HHY917788:HHY917807 HRU917788:HRU917807 IBQ917788:IBQ917807 ILM917788:ILM917807 IVI917788:IVI917807 JFE917788:JFE917807 JPA917788:JPA917807 JYW917788:JYW917807 KIS917788:KIS917807 KSO917788:KSO917807 LCK917788:LCK917807 LMG917788:LMG917807 LWC917788:LWC917807 MFY917788:MFY917807 MPU917788:MPU917807 MZQ917788:MZQ917807 NJM917788:NJM917807 NTI917788:NTI917807 ODE917788:ODE917807 ONA917788:ONA917807 OWW917788:OWW917807 PGS917788:PGS917807 PQO917788:PQO917807 QAK917788:QAK917807 QKG917788:QKG917807 QUC917788:QUC917807 RDY917788:RDY917807 RNU917788:RNU917807 RXQ917788:RXQ917807 SHM917788:SHM917807 SRI917788:SRI917807 TBE917788:TBE917807 TLA917788:TLA917807 TUW917788:TUW917807 UES917788:UES917807 UOO917788:UOO917807 UYK917788:UYK917807 VIG917788:VIG917807 VSC917788:VSC917807 WBY917788:WBY917807 WLU917788:WLU917807 WVQ917788:WVQ917807 S983324:S983343 JE983324:JE983343 TA983324:TA983343 ACW983324:ACW983343 AMS983324:AMS983343 AWO983324:AWO983343 BGK983324:BGK983343 BQG983324:BQG983343 CAC983324:CAC983343 CJY983324:CJY983343 CTU983324:CTU983343 DDQ983324:DDQ983343 DNM983324:DNM983343 DXI983324:DXI983343 EHE983324:EHE983343 ERA983324:ERA983343 FAW983324:FAW983343 FKS983324:FKS983343 FUO983324:FUO983343 GEK983324:GEK983343 GOG983324:GOG983343 GYC983324:GYC983343 HHY983324:HHY983343 HRU983324:HRU983343 IBQ983324:IBQ983343 ILM983324:ILM983343 IVI983324:IVI983343 JFE983324:JFE983343 JPA983324:JPA983343 JYW983324:JYW983343 KIS983324:KIS983343 KSO983324:KSO983343 LCK983324:LCK983343 LMG983324:LMG983343 LWC983324:LWC983343 MFY983324:MFY983343 MPU983324:MPU983343 MZQ983324:MZQ983343 NJM983324:NJM983343 NTI983324:NTI983343 ODE983324:ODE983343 ONA983324:ONA983343 OWW983324:OWW983343 PGS983324:PGS983343 PQO983324:PQO983343 QAK983324:QAK983343 QKG983324:QKG983343 QUC983324:QUC983343 RDY983324:RDY983343 RNU983324:RNU983343 RXQ983324:RXQ983343 SHM983324:SHM983343 SRI983324:SRI983343 TBE983324:TBE983343 TLA983324:TLA983343 TUW983324:TUW983343 UES983324:UES983343 UOO983324:UOO983343 UYK983324:UYK983343 VIG983324:VIG983343 VSC983324:VSC983343 WBY983324:WBY983343 WLU983324:WLU983343 WVQ983324:WVQ983343 WVT983324:WVT983343 N65820:N65839 IZ65820:IZ65839 SV65820:SV65839 ACR65820:ACR65839 AMN65820:AMN65839 AWJ65820:AWJ65839 BGF65820:BGF65839 BQB65820:BQB65839 BZX65820:BZX65839 CJT65820:CJT65839 CTP65820:CTP65839 DDL65820:DDL65839 DNH65820:DNH65839 DXD65820:DXD65839 EGZ65820:EGZ65839 EQV65820:EQV65839 FAR65820:FAR65839 FKN65820:FKN65839 FUJ65820:FUJ65839 GEF65820:GEF65839 GOB65820:GOB65839 GXX65820:GXX65839 HHT65820:HHT65839 HRP65820:HRP65839 IBL65820:IBL65839 ILH65820:ILH65839 IVD65820:IVD65839 JEZ65820:JEZ65839 JOV65820:JOV65839 JYR65820:JYR65839 KIN65820:KIN65839 KSJ65820:KSJ65839 LCF65820:LCF65839 LMB65820:LMB65839 LVX65820:LVX65839 MFT65820:MFT65839 MPP65820:MPP65839 MZL65820:MZL65839 NJH65820:NJH65839 NTD65820:NTD65839 OCZ65820:OCZ65839 OMV65820:OMV65839 OWR65820:OWR65839 PGN65820:PGN65839 PQJ65820:PQJ65839 QAF65820:QAF65839 QKB65820:QKB65839 QTX65820:QTX65839 RDT65820:RDT65839 RNP65820:RNP65839 RXL65820:RXL65839 SHH65820:SHH65839 SRD65820:SRD65839 TAZ65820:TAZ65839 TKV65820:TKV65839 TUR65820:TUR65839 UEN65820:UEN65839 UOJ65820:UOJ65839 UYF65820:UYF65839 VIB65820:VIB65839 VRX65820:VRX65839 WBT65820:WBT65839 WLP65820:WLP65839 WVL65820:WVL65839 N131356:N131375 IZ131356:IZ131375 SV131356:SV131375 ACR131356:ACR131375 AMN131356:AMN131375 AWJ131356:AWJ131375 BGF131356:BGF131375 BQB131356:BQB131375 BZX131356:BZX131375 CJT131356:CJT131375 CTP131356:CTP131375 DDL131356:DDL131375 DNH131356:DNH131375 DXD131356:DXD131375 EGZ131356:EGZ131375 EQV131356:EQV131375 FAR131356:FAR131375 FKN131356:FKN131375 FUJ131356:FUJ131375 GEF131356:GEF131375 GOB131356:GOB131375 GXX131356:GXX131375 HHT131356:HHT131375 HRP131356:HRP131375 IBL131356:IBL131375 ILH131356:ILH131375 IVD131356:IVD131375 JEZ131356:JEZ131375 JOV131356:JOV131375 JYR131356:JYR131375 KIN131356:KIN131375 KSJ131356:KSJ131375 LCF131356:LCF131375 LMB131356:LMB131375 LVX131356:LVX131375 MFT131356:MFT131375 MPP131356:MPP131375 MZL131356:MZL131375 NJH131356:NJH131375 NTD131356:NTD131375 OCZ131356:OCZ131375 OMV131356:OMV131375 OWR131356:OWR131375 PGN131356:PGN131375 PQJ131356:PQJ131375 QAF131356:QAF131375 QKB131356:QKB131375 QTX131356:QTX131375 RDT131356:RDT131375 RNP131356:RNP131375 RXL131356:RXL131375 SHH131356:SHH131375 SRD131356:SRD131375 TAZ131356:TAZ131375 TKV131356:TKV131375 TUR131356:TUR131375 UEN131356:UEN131375 UOJ131356:UOJ131375 UYF131356:UYF131375 VIB131356:VIB131375 VRX131356:VRX131375 WBT131356:WBT131375 WLP131356:WLP131375 WVL131356:WVL131375 N196892:N196911 IZ196892:IZ196911 SV196892:SV196911 ACR196892:ACR196911 AMN196892:AMN196911 AWJ196892:AWJ196911 BGF196892:BGF196911 BQB196892:BQB196911 BZX196892:BZX196911 CJT196892:CJT196911 CTP196892:CTP196911 DDL196892:DDL196911 DNH196892:DNH196911 DXD196892:DXD196911 EGZ196892:EGZ196911 EQV196892:EQV196911 FAR196892:FAR196911 FKN196892:FKN196911 FUJ196892:FUJ196911 GEF196892:GEF196911 GOB196892:GOB196911 GXX196892:GXX196911 HHT196892:HHT196911 HRP196892:HRP196911 IBL196892:IBL196911 ILH196892:ILH196911 IVD196892:IVD196911 JEZ196892:JEZ196911 JOV196892:JOV196911 JYR196892:JYR196911 KIN196892:KIN196911 KSJ196892:KSJ196911 LCF196892:LCF196911 LMB196892:LMB196911 LVX196892:LVX196911 MFT196892:MFT196911 MPP196892:MPP196911 MZL196892:MZL196911 NJH196892:NJH196911 NTD196892:NTD196911 OCZ196892:OCZ196911 OMV196892:OMV196911 OWR196892:OWR196911 PGN196892:PGN196911 PQJ196892:PQJ196911 QAF196892:QAF196911 QKB196892:QKB196911 QTX196892:QTX196911 RDT196892:RDT196911 RNP196892:RNP196911 RXL196892:RXL196911 SHH196892:SHH196911 SRD196892:SRD196911 TAZ196892:TAZ196911 TKV196892:TKV196911 TUR196892:TUR196911 UEN196892:UEN196911 UOJ196892:UOJ196911 UYF196892:UYF196911 VIB196892:VIB196911 VRX196892:VRX196911 WBT196892:WBT196911 WLP196892:WLP196911 WVL196892:WVL196911 N262428:N262447 IZ262428:IZ262447 SV262428:SV262447 ACR262428:ACR262447 AMN262428:AMN262447 AWJ262428:AWJ262447 BGF262428:BGF262447 BQB262428:BQB262447 BZX262428:BZX262447 CJT262428:CJT262447 CTP262428:CTP262447 DDL262428:DDL262447 DNH262428:DNH262447 DXD262428:DXD262447 EGZ262428:EGZ262447 EQV262428:EQV262447 FAR262428:FAR262447 FKN262428:FKN262447 FUJ262428:FUJ262447 GEF262428:GEF262447 GOB262428:GOB262447 GXX262428:GXX262447 HHT262428:HHT262447 HRP262428:HRP262447 IBL262428:IBL262447 ILH262428:ILH262447 IVD262428:IVD262447 JEZ262428:JEZ262447 JOV262428:JOV262447 JYR262428:JYR262447 KIN262428:KIN262447 KSJ262428:KSJ262447 LCF262428:LCF262447 LMB262428:LMB262447 LVX262428:LVX262447 MFT262428:MFT262447 MPP262428:MPP262447 MZL262428:MZL262447 NJH262428:NJH262447 NTD262428:NTD262447 OCZ262428:OCZ262447 OMV262428:OMV262447 OWR262428:OWR262447 PGN262428:PGN262447 PQJ262428:PQJ262447 QAF262428:QAF262447 QKB262428:QKB262447 QTX262428:QTX262447 RDT262428:RDT262447 RNP262428:RNP262447 RXL262428:RXL262447 SHH262428:SHH262447 SRD262428:SRD262447 TAZ262428:TAZ262447 TKV262428:TKV262447 TUR262428:TUR262447 UEN262428:UEN262447 UOJ262428:UOJ262447 UYF262428:UYF262447 VIB262428:VIB262447 VRX262428:VRX262447 WBT262428:WBT262447 WLP262428:WLP262447 WVL262428:WVL262447 N327964:N327983 IZ327964:IZ327983 SV327964:SV327983 ACR327964:ACR327983 AMN327964:AMN327983 AWJ327964:AWJ327983 BGF327964:BGF327983 BQB327964:BQB327983 BZX327964:BZX327983 CJT327964:CJT327983 CTP327964:CTP327983 DDL327964:DDL327983 DNH327964:DNH327983 DXD327964:DXD327983 EGZ327964:EGZ327983 EQV327964:EQV327983 FAR327964:FAR327983 FKN327964:FKN327983 FUJ327964:FUJ327983 GEF327964:GEF327983 GOB327964:GOB327983 GXX327964:GXX327983 HHT327964:HHT327983 HRP327964:HRP327983 IBL327964:IBL327983 ILH327964:ILH327983 IVD327964:IVD327983 JEZ327964:JEZ327983 JOV327964:JOV327983 JYR327964:JYR327983 KIN327964:KIN327983 KSJ327964:KSJ327983 LCF327964:LCF327983 LMB327964:LMB327983 LVX327964:LVX327983 MFT327964:MFT327983 MPP327964:MPP327983 MZL327964:MZL327983 NJH327964:NJH327983 NTD327964:NTD327983 OCZ327964:OCZ327983 OMV327964:OMV327983 OWR327964:OWR327983 PGN327964:PGN327983 PQJ327964:PQJ327983 QAF327964:QAF327983 QKB327964:QKB327983 QTX327964:QTX327983 RDT327964:RDT327983 RNP327964:RNP327983 RXL327964:RXL327983 SHH327964:SHH327983 SRD327964:SRD327983 TAZ327964:TAZ327983 TKV327964:TKV327983 TUR327964:TUR327983 UEN327964:UEN327983 UOJ327964:UOJ327983 UYF327964:UYF327983 VIB327964:VIB327983 VRX327964:VRX327983 WBT327964:WBT327983 WLP327964:WLP327983 WVL327964:WVL327983 N393500:N393519 IZ393500:IZ393519 SV393500:SV393519 ACR393500:ACR393519 AMN393500:AMN393519 AWJ393500:AWJ393519 BGF393500:BGF393519 BQB393500:BQB393519 BZX393500:BZX393519 CJT393500:CJT393519 CTP393500:CTP393519 DDL393500:DDL393519 DNH393500:DNH393519 DXD393500:DXD393519 EGZ393500:EGZ393519 EQV393500:EQV393519 FAR393500:FAR393519 FKN393500:FKN393519 FUJ393500:FUJ393519 GEF393500:GEF393519 GOB393500:GOB393519 GXX393500:GXX393519 HHT393500:HHT393519 HRP393500:HRP393519 IBL393500:IBL393519 ILH393500:ILH393519 IVD393500:IVD393519 JEZ393500:JEZ393519 JOV393500:JOV393519 JYR393500:JYR393519 KIN393500:KIN393519 KSJ393500:KSJ393519 LCF393500:LCF393519 LMB393500:LMB393519 LVX393500:LVX393519 MFT393500:MFT393519 MPP393500:MPP393519 MZL393500:MZL393519 NJH393500:NJH393519 NTD393500:NTD393519 OCZ393500:OCZ393519 OMV393500:OMV393519 OWR393500:OWR393519 PGN393500:PGN393519 PQJ393500:PQJ393519 QAF393500:QAF393519 QKB393500:QKB393519 QTX393500:QTX393519 RDT393500:RDT393519 RNP393500:RNP393519 RXL393500:RXL393519 SHH393500:SHH393519 SRD393500:SRD393519 TAZ393500:TAZ393519 TKV393500:TKV393519 TUR393500:TUR393519 UEN393500:UEN393519 UOJ393500:UOJ393519 UYF393500:UYF393519 VIB393500:VIB393519 VRX393500:VRX393519 WBT393500:WBT393519 WLP393500:WLP393519 WVL393500:WVL393519 N459036:N459055 IZ459036:IZ459055 SV459036:SV459055 ACR459036:ACR459055 AMN459036:AMN459055 AWJ459036:AWJ459055 BGF459036:BGF459055 BQB459036:BQB459055 BZX459036:BZX459055 CJT459036:CJT459055 CTP459036:CTP459055 DDL459036:DDL459055 DNH459036:DNH459055 DXD459036:DXD459055 EGZ459036:EGZ459055 EQV459036:EQV459055 FAR459036:FAR459055 FKN459036:FKN459055 FUJ459036:FUJ459055 GEF459036:GEF459055 GOB459036:GOB459055 GXX459036:GXX459055 HHT459036:HHT459055 HRP459036:HRP459055 IBL459036:IBL459055 ILH459036:ILH459055 IVD459036:IVD459055 JEZ459036:JEZ459055 JOV459036:JOV459055 JYR459036:JYR459055 KIN459036:KIN459055 KSJ459036:KSJ459055 LCF459036:LCF459055 LMB459036:LMB459055 LVX459036:LVX459055 MFT459036:MFT459055 MPP459036:MPP459055 MZL459036:MZL459055 NJH459036:NJH459055 NTD459036:NTD459055 OCZ459036:OCZ459055 OMV459036:OMV459055 OWR459036:OWR459055 PGN459036:PGN459055 PQJ459036:PQJ459055 QAF459036:QAF459055 QKB459036:QKB459055 QTX459036:QTX459055 RDT459036:RDT459055 RNP459036:RNP459055 RXL459036:RXL459055 SHH459036:SHH459055 SRD459036:SRD459055 TAZ459036:TAZ459055 TKV459036:TKV459055 TUR459036:TUR459055 UEN459036:UEN459055 UOJ459036:UOJ459055 UYF459036:UYF459055 VIB459036:VIB459055 VRX459036:VRX459055 WBT459036:WBT459055 WLP459036:WLP459055 WVL459036:WVL459055 N524572:N524591 IZ524572:IZ524591 SV524572:SV524591 ACR524572:ACR524591 AMN524572:AMN524591 AWJ524572:AWJ524591 BGF524572:BGF524591 BQB524572:BQB524591 BZX524572:BZX524591 CJT524572:CJT524591 CTP524572:CTP524591 DDL524572:DDL524591 DNH524572:DNH524591 DXD524572:DXD524591 EGZ524572:EGZ524591 EQV524572:EQV524591 FAR524572:FAR524591 FKN524572:FKN524591 FUJ524572:FUJ524591 GEF524572:GEF524591 GOB524572:GOB524591 GXX524572:GXX524591 HHT524572:HHT524591 HRP524572:HRP524591 IBL524572:IBL524591 ILH524572:ILH524591 IVD524572:IVD524591 JEZ524572:JEZ524591 JOV524572:JOV524591 JYR524572:JYR524591 KIN524572:KIN524591 KSJ524572:KSJ524591 LCF524572:LCF524591 LMB524572:LMB524591 LVX524572:LVX524591 MFT524572:MFT524591 MPP524572:MPP524591 MZL524572:MZL524591 NJH524572:NJH524591 NTD524572:NTD524591 OCZ524572:OCZ524591 OMV524572:OMV524591 OWR524572:OWR524591 PGN524572:PGN524591 PQJ524572:PQJ524591 QAF524572:QAF524591 QKB524572:QKB524591 QTX524572:QTX524591 RDT524572:RDT524591 RNP524572:RNP524591 RXL524572:RXL524591 SHH524572:SHH524591 SRD524572:SRD524591 TAZ524572:TAZ524591 TKV524572:TKV524591 TUR524572:TUR524591 UEN524572:UEN524591 UOJ524572:UOJ524591 UYF524572:UYF524591 VIB524572:VIB524591 VRX524572:VRX524591 WBT524572:WBT524591 WLP524572:WLP524591 WVL524572:WVL524591 N590108:N590127 IZ590108:IZ590127 SV590108:SV590127 ACR590108:ACR590127 AMN590108:AMN590127 AWJ590108:AWJ590127 BGF590108:BGF590127 BQB590108:BQB590127 BZX590108:BZX590127 CJT590108:CJT590127 CTP590108:CTP590127 DDL590108:DDL590127 DNH590108:DNH590127 DXD590108:DXD590127 EGZ590108:EGZ590127 EQV590108:EQV590127 FAR590108:FAR590127 FKN590108:FKN590127 FUJ590108:FUJ590127 GEF590108:GEF590127 GOB590108:GOB590127 GXX590108:GXX590127 HHT590108:HHT590127 HRP590108:HRP590127 IBL590108:IBL590127 ILH590108:ILH590127 IVD590108:IVD590127 JEZ590108:JEZ590127 JOV590108:JOV590127 JYR590108:JYR590127 KIN590108:KIN590127 KSJ590108:KSJ590127 LCF590108:LCF590127 LMB590108:LMB590127 LVX590108:LVX590127 MFT590108:MFT590127 MPP590108:MPP590127 MZL590108:MZL590127 NJH590108:NJH590127 NTD590108:NTD590127 OCZ590108:OCZ590127 OMV590108:OMV590127 OWR590108:OWR590127 PGN590108:PGN590127 PQJ590108:PQJ590127 QAF590108:QAF590127 QKB590108:QKB590127 QTX590108:QTX590127 RDT590108:RDT590127 RNP590108:RNP590127 RXL590108:RXL590127 SHH590108:SHH590127 SRD590108:SRD590127 TAZ590108:TAZ590127 TKV590108:TKV590127 TUR590108:TUR590127 UEN590108:UEN590127 UOJ590108:UOJ590127 UYF590108:UYF590127 VIB590108:VIB590127 VRX590108:VRX590127 WBT590108:WBT590127 WLP590108:WLP590127 WVL590108:WVL590127 N655644:N655663 IZ655644:IZ655663 SV655644:SV655663 ACR655644:ACR655663 AMN655644:AMN655663 AWJ655644:AWJ655663 BGF655644:BGF655663 BQB655644:BQB655663 BZX655644:BZX655663 CJT655644:CJT655663 CTP655644:CTP655663 DDL655644:DDL655663 DNH655644:DNH655663 DXD655644:DXD655663 EGZ655644:EGZ655663 EQV655644:EQV655663 FAR655644:FAR655663 FKN655644:FKN655663 FUJ655644:FUJ655663 GEF655644:GEF655663 GOB655644:GOB655663 GXX655644:GXX655663 HHT655644:HHT655663 HRP655644:HRP655663 IBL655644:IBL655663 ILH655644:ILH655663 IVD655644:IVD655663 JEZ655644:JEZ655663 JOV655644:JOV655663 JYR655644:JYR655663 KIN655644:KIN655663 KSJ655644:KSJ655663 LCF655644:LCF655663 LMB655644:LMB655663 LVX655644:LVX655663 MFT655644:MFT655663 MPP655644:MPP655663 MZL655644:MZL655663 NJH655644:NJH655663 NTD655644:NTD655663 OCZ655644:OCZ655663 OMV655644:OMV655663 OWR655644:OWR655663 PGN655644:PGN655663 PQJ655644:PQJ655663 QAF655644:QAF655663 QKB655644:QKB655663 QTX655644:QTX655663 RDT655644:RDT655663 RNP655644:RNP655663 RXL655644:RXL655663 SHH655644:SHH655663 SRD655644:SRD655663 TAZ655644:TAZ655663 TKV655644:TKV655663 TUR655644:TUR655663 UEN655644:UEN655663 UOJ655644:UOJ655663 UYF655644:UYF655663 VIB655644:VIB655663 VRX655644:VRX655663 WBT655644:WBT655663 WLP655644:WLP655663 WVL655644:WVL655663 N721180:N721199 IZ721180:IZ721199 SV721180:SV721199 ACR721180:ACR721199 AMN721180:AMN721199 AWJ721180:AWJ721199 BGF721180:BGF721199 BQB721180:BQB721199 BZX721180:BZX721199 CJT721180:CJT721199 CTP721180:CTP721199 DDL721180:DDL721199 DNH721180:DNH721199 DXD721180:DXD721199 EGZ721180:EGZ721199 EQV721180:EQV721199 FAR721180:FAR721199 FKN721180:FKN721199 FUJ721180:FUJ721199 GEF721180:GEF721199 GOB721180:GOB721199 GXX721180:GXX721199 HHT721180:HHT721199 HRP721180:HRP721199 IBL721180:IBL721199 ILH721180:ILH721199 IVD721180:IVD721199 JEZ721180:JEZ721199 JOV721180:JOV721199 JYR721180:JYR721199 KIN721180:KIN721199 KSJ721180:KSJ721199 LCF721180:LCF721199 LMB721180:LMB721199 LVX721180:LVX721199 MFT721180:MFT721199 MPP721180:MPP721199 MZL721180:MZL721199 NJH721180:NJH721199 NTD721180:NTD721199 OCZ721180:OCZ721199 OMV721180:OMV721199 OWR721180:OWR721199 PGN721180:PGN721199 PQJ721180:PQJ721199 QAF721180:QAF721199 QKB721180:QKB721199 QTX721180:QTX721199 RDT721180:RDT721199 RNP721180:RNP721199 RXL721180:RXL721199 SHH721180:SHH721199 SRD721180:SRD721199 TAZ721180:TAZ721199 TKV721180:TKV721199 TUR721180:TUR721199 UEN721180:UEN721199 UOJ721180:UOJ721199 UYF721180:UYF721199 VIB721180:VIB721199 VRX721180:VRX721199 WBT721180:WBT721199 WLP721180:WLP721199 WVL721180:WVL721199 N786716:N786735 IZ786716:IZ786735 SV786716:SV786735 ACR786716:ACR786735 AMN786716:AMN786735 AWJ786716:AWJ786735 BGF786716:BGF786735 BQB786716:BQB786735 BZX786716:BZX786735 CJT786716:CJT786735 CTP786716:CTP786735 DDL786716:DDL786735 DNH786716:DNH786735 DXD786716:DXD786735 EGZ786716:EGZ786735 EQV786716:EQV786735 FAR786716:FAR786735 FKN786716:FKN786735 FUJ786716:FUJ786735 GEF786716:GEF786735 GOB786716:GOB786735 GXX786716:GXX786735 HHT786716:HHT786735 HRP786716:HRP786735 IBL786716:IBL786735 ILH786716:ILH786735 IVD786716:IVD786735 JEZ786716:JEZ786735 JOV786716:JOV786735 JYR786716:JYR786735 KIN786716:KIN786735 KSJ786716:KSJ786735 LCF786716:LCF786735 LMB786716:LMB786735 LVX786716:LVX786735 MFT786716:MFT786735 MPP786716:MPP786735 MZL786716:MZL786735 NJH786716:NJH786735 NTD786716:NTD786735 OCZ786716:OCZ786735 OMV786716:OMV786735 OWR786716:OWR786735 PGN786716:PGN786735 PQJ786716:PQJ786735 QAF786716:QAF786735 QKB786716:QKB786735 QTX786716:QTX786735 RDT786716:RDT786735 RNP786716:RNP786735 RXL786716:RXL786735 SHH786716:SHH786735 SRD786716:SRD786735 TAZ786716:TAZ786735 TKV786716:TKV786735 TUR786716:TUR786735 UEN786716:UEN786735 UOJ786716:UOJ786735 UYF786716:UYF786735 VIB786716:VIB786735 VRX786716:VRX786735 WBT786716:WBT786735 WLP786716:WLP786735 WVL786716:WVL786735 N852252:N852271 IZ852252:IZ852271 SV852252:SV852271 ACR852252:ACR852271 AMN852252:AMN852271 AWJ852252:AWJ852271 BGF852252:BGF852271 BQB852252:BQB852271 BZX852252:BZX852271 CJT852252:CJT852271 CTP852252:CTP852271 DDL852252:DDL852271 DNH852252:DNH852271 DXD852252:DXD852271 EGZ852252:EGZ852271 EQV852252:EQV852271 FAR852252:FAR852271 FKN852252:FKN852271 FUJ852252:FUJ852271 GEF852252:GEF852271 GOB852252:GOB852271 GXX852252:GXX852271 HHT852252:HHT852271 HRP852252:HRP852271 IBL852252:IBL852271 ILH852252:ILH852271 IVD852252:IVD852271 JEZ852252:JEZ852271 JOV852252:JOV852271 JYR852252:JYR852271 KIN852252:KIN852271 KSJ852252:KSJ852271 LCF852252:LCF852271 LMB852252:LMB852271 LVX852252:LVX852271 MFT852252:MFT852271 MPP852252:MPP852271 MZL852252:MZL852271 NJH852252:NJH852271 NTD852252:NTD852271 OCZ852252:OCZ852271 OMV852252:OMV852271 OWR852252:OWR852271 PGN852252:PGN852271 PQJ852252:PQJ852271 QAF852252:QAF852271 QKB852252:QKB852271 QTX852252:QTX852271 RDT852252:RDT852271 RNP852252:RNP852271 RXL852252:RXL852271 SHH852252:SHH852271 SRD852252:SRD852271 TAZ852252:TAZ852271 TKV852252:TKV852271 TUR852252:TUR852271 UEN852252:UEN852271 UOJ852252:UOJ852271 UYF852252:UYF852271 VIB852252:VIB852271 VRX852252:VRX852271 WBT852252:WBT852271 WLP852252:WLP852271 WVL852252:WVL852271 N917788:N917807 IZ917788:IZ917807 SV917788:SV917807 ACR917788:ACR917807 AMN917788:AMN917807 AWJ917788:AWJ917807 BGF917788:BGF917807 BQB917788:BQB917807 BZX917788:BZX917807 CJT917788:CJT917807 CTP917788:CTP917807 DDL917788:DDL917807 DNH917788:DNH917807 DXD917788:DXD917807 EGZ917788:EGZ917807 EQV917788:EQV917807 FAR917788:FAR917807 FKN917788:FKN917807 FUJ917788:FUJ917807 GEF917788:GEF917807 GOB917788:GOB917807 GXX917788:GXX917807 HHT917788:HHT917807 HRP917788:HRP917807 IBL917788:IBL917807 ILH917788:ILH917807 IVD917788:IVD917807 JEZ917788:JEZ917807 JOV917788:JOV917807 JYR917788:JYR917807 KIN917788:KIN917807 KSJ917788:KSJ917807 LCF917788:LCF917807 LMB917788:LMB917807 LVX917788:LVX917807 MFT917788:MFT917807 MPP917788:MPP917807 MZL917788:MZL917807 NJH917788:NJH917807 NTD917788:NTD917807 OCZ917788:OCZ917807 OMV917788:OMV917807 OWR917788:OWR917807 PGN917788:PGN917807 PQJ917788:PQJ917807 QAF917788:QAF917807 QKB917788:QKB917807 QTX917788:QTX917807 RDT917788:RDT917807 RNP917788:RNP917807 RXL917788:RXL917807 SHH917788:SHH917807 SRD917788:SRD917807 TAZ917788:TAZ917807 TKV917788:TKV917807 TUR917788:TUR917807 UEN917788:UEN917807 UOJ917788:UOJ917807 UYF917788:UYF917807 VIB917788:VIB917807 VRX917788:VRX917807 WBT917788:WBT917807 WLP917788:WLP917807 WVL917788:WVL917807 N983324:N983343 IZ983324:IZ983343 SV983324:SV983343 ACR983324:ACR983343 AMN983324:AMN983343 AWJ983324:AWJ983343 BGF983324:BGF983343 BQB983324:BQB983343 BZX983324:BZX983343 CJT983324:CJT983343 CTP983324:CTP983343 DDL983324:DDL983343 DNH983324:DNH983343 DXD983324:DXD983343 EGZ983324:EGZ983343 EQV983324:EQV983343 FAR983324:FAR983343 FKN983324:FKN983343 FUJ983324:FUJ983343 GEF983324:GEF983343 GOB983324:GOB983343 GXX983324:GXX983343 HHT983324:HHT983343 HRP983324:HRP983343 IBL983324:IBL983343 ILH983324:ILH983343 IVD983324:IVD983343 JEZ983324:JEZ983343 JOV983324:JOV983343 JYR983324:JYR983343 KIN983324:KIN983343 KSJ983324:KSJ983343 LCF983324:LCF983343 LMB983324:LMB983343 LVX983324:LVX983343 MFT983324:MFT983343 MPP983324:MPP983343 MZL983324:MZL983343 NJH983324:NJH983343 NTD983324:NTD983343 OCZ983324:OCZ983343 OMV983324:OMV983343 OWR983324:OWR983343 PGN983324:PGN983343 PQJ983324:PQJ983343 QAF983324:QAF983343 QKB983324:QKB983343 QTX983324:QTX983343 RDT983324:RDT983343 RNP983324:RNP983343 RXL983324:RXL983343 SHH983324:SHH983343 SRD983324:SRD983343 TAZ983324:TAZ983343 TKV983324:TKV983343 TUR983324:TUR983343 UEN983324:UEN983343 UOJ983324:UOJ983343 UYF983324:UYF983343 VIB983324:VIB983343 VRX983324:VRX983343 WBT983324:WBT983343 WLP983324:WLP983343 WVL983324:WVL983343 JH65820:JH65839 TD65820:TD65839 ACZ65820:ACZ65839 AMV65820:AMV65839 AWR65820:AWR65839 BGN65820:BGN65839 BQJ65820:BQJ65839 CAF65820:CAF65839 CKB65820:CKB65839 CTX65820:CTX65839 DDT65820:DDT65839 DNP65820:DNP65839 DXL65820:DXL65839 EHH65820:EHH65839 ERD65820:ERD65839 FAZ65820:FAZ65839 FKV65820:FKV65839 FUR65820:FUR65839 GEN65820:GEN65839 GOJ65820:GOJ65839 GYF65820:GYF65839 HIB65820:HIB65839 HRX65820:HRX65839 IBT65820:IBT65839 ILP65820:ILP65839 IVL65820:IVL65839 JFH65820:JFH65839 JPD65820:JPD65839 JYZ65820:JYZ65839 KIV65820:KIV65839 KSR65820:KSR65839 LCN65820:LCN65839 LMJ65820:LMJ65839 LWF65820:LWF65839 MGB65820:MGB65839 MPX65820:MPX65839 MZT65820:MZT65839 NJP65820:NJP65839 NTL65820:NTL65839 ODH65820:ODH65839 OND65820:OND65839 OWZ65820:OWZ65839 PGV65820:PGV65839 PQR65820:PQR65839 QAN65820:QAN65839 QKJ65820:QKJ65839 QUF65820:QUF65839 REB65820:REB65839 RNX65820:RNX65839 RXT65820:RXT65839 SHP65820:SHP65839 SRL65820:SRL65839 TBH65820:TBH65839 TLD65820:TLD65839 TUZ65820:TUZ65839 UEV65820:UEV65839 UOR65820:UOR65839 UYN65820:UYN65839 VIJ65820:VIJ65839 VSF65820:VSF65839 WCB65820:WCB65839 WLX65820:WLX65839 WVT65820:WVT65839 JH131356:JH131375 TD131356:TD131375 ACZ131356:ACZ131375 AMV131356:AMV131375 AWR131356:AWR131375 BGN131356:BGN131375 BQJ131356:BQJ131375 CAF131356:CAF131375 CKB131356:CKB131375 CTX131356:CTX131375 DDT131356:DDT131375 DNP131356:DNP131375 DXL131356:DXL131375 EHH131356:EHH131375 ERD131356:ERD131375 FAZ131356:FAZ131375 FKV131356:FKV131375 FUR131356:FUR131375 GEN131356:GEN131375 GOJ131356:GOJ131375 GYF131356:GYF131375 HIB131356:HIB131375 HRX131356:HRX131375 IBT131356:IBT131375 ILP131356:ILP131375 IVL131356:IVL131375 JFH131356:JFH131375 JPD131356:JPD131375 JYZ131356:JYZ131375 KIV131356:KIV131375 KSR131356:KSR131375 LCN131356:LCN131375 LMJ131356:LMJ131375 LWF131356:LWF131375 MGB131356:MGB131375 MPX131356:MPX131375 MZT131356:MZT131375 NJP131356:NJP131375 NTL131356:NTL131375 ODH131356:ODH131375 OND131356:OND131375 OWZ131356:OWZ131375 PGV131356:PGV131375 PQR131356:PQR131375 QAN131356:QAN131375 QKJ131356:QKJ131375 QUF131356:QUF131375 REB131356:REB131375 RNX131356:RNX131375 RXT131356:RXT131375 SHP131356:SHP131375 SRL131356:SRL131375 TBH131356:TBH131375 TLD131356:TLD131375 TUZ131356:TUZ131375 UEV131356:UEV131375 UOR131356:UOR131375 UYN131356:UYN131375 VIJ131356:VIJ131375 VSF131356:VSF131375 WCB131356:WCB131375 WLX131356:WLX131375 WVT131356:WVT131375 JH196892:JH196911 TD196892:TD196911 ACZ196892:ACZ196911 AMV196892:AMV196911 AWR196892:AWR196911 BGN196892:BGN196911 BQJ196892:BQJ196911 CAF196892:CAF196911 CKB196892:CKB196911 CTX196892:CTX196911 DDT196892:DDT196911 DNP196892:DNP196911 DXL196892:DXL196911 EHH196892:EHH196911 ERD196892:ERD196911 FAZ196892:FAZ196911 FKV196892:FKV196911 FUR196892:FUR196911 GEN196892:GEN196911 GOJ196892:GOJ196911 GYF196892:GYF196911 HIB196892:HIB196911 HRX196892:HRX196911 IBT196892:IBT196911 ILP196892:ILP196911 IVL196892:IVL196911 JFH196892:JFH196911 JPD196892:JPD196911 JYZ196892:JYZ196911 KIV196892:KIV196911 KSR196892:KSR196911 LCN196892:LCN196911 LMJ196892:LMJ196911 LWF196892:LWF196911 MGB196892:MGB196911 MPX196892:MPX196911 MZT196892:MZT196911 NJP196892:NJP196911 NTL196892:NTL196911 ODH196892:ODH196911 OND196892:OND196911 OWZ196892:OWZ196911 PGV196892:PGV196911 PQR196892:PQR196911 QAN196892:QAN196911 QKJ196892:QKJ196911 QUF196892:QUF196911 REB196892:REB196911 RNX196892:RNX196911 RXT196892:RXT196911 SHP196892:SHP196911 SRL196892:SRL196911 TBH196892:TBH196911 TLD196892:TLD196911 TUZ196892:TUZ196911 UEV196892:UEV196911 UOR196892:UOR196911 UYN196892:UYN196911 VIJ196892:VIJ196911 VSF196892:VSF196911 WCB196892:WCB196911 WLX196892:WLX196911 WVT196892:WVT196911 JH262428:JH262447 TD262428:TD262447 ACZ262428:ACZ262447 AMV262428:AMV262447 AWR262428:AWR262447 BGN262428:BGN262447 BQJ262428:BQJ262447 CAF262428:CAF262447 CKB262428:CKB262447 CTX262428:CTX262447 DDT262428:DDT262447 DNP262428:DNP262447 DXL262428:DXL262447 EHH262428:EHH262447 ERD262428:ERD262447 FAZ262428:FAZ262447 FKV262428:FKV262447 FUR262428:FUR262447 GEN262428:GEN262447 GOJ262428:GOJ262447 GYF262428:GYF262447 HIB262428:HIB262447 HRX262428:HRX262447 IBT262428:IBT262447 ILP262428:ILP262447 IVL262428:IVL262447 JFH262428:JFH262447 JPD262428:JPD262447 JYZ262428:JYZ262447 KIV262428:KIV262447 KSR262428:KSR262447 LCN262428:LCN262447 LMJ262428:LMJ262447 LWF262428:LWF262447 MGB262428:MGB262447 MPX262428:MPX262447 MZT262428:MZT262447 NJP262428:NJP262447 NTL262428:NTL262447 ODH262428:ODH262447 OND262428:OND262447 OWZ262428:OWZ262447 PGV262428:PGV262447 PQR262428:PQR262447 QAN262428:QAN262447 QKJ262428:QKJ262447 QUF262428:QUF262447 REB262428:REB262447 RNX262428:RNX262447 RXT262428:RXT262447 SHP262428:SHP262447 SRL262428:SRL262447 TBH262428:TBH262447 TLD262428:TLD262447 TUZ262428:TUZ262447 UEV262428:UEV262447 UOR262428:UOR262447 UYN262428:UYN262447 VIJ262428:VIJ262447 VSF262428:VSF262447 WCB262428:WCB262447 WLX262428:WLX262447 WVT262428:WVT262447 JH327964:JH327983 TD327964:TD327983 ACZ327964:ACZ327983 AMV327964:AMV327983 AWR327964:AWR327983 BGN327964:BGN327983 BQJ327964:BQJ327983 CAF327964:CAF327983 CKB327964:CKB327983 CTX327964:CTX327983 DDT327964:DDT327983 DNP327964:DNP327983 DXL327964:DXL327983 EHH327964:EHH327983 ERD327964:ERD327983 FAZ327964:FAZ327983 FKV327964:FKV327983 FUR327964:FUR327983 GEN327964:GEN327983 GOJ327964:GOJ327983 GYF327964:GYF327983 HIB327964:HIB327983 HRX327964:HRX327983 IBT327964:IBT327983 ILP327964:ILP327983 IVL327964:IVL327983 JFH327964:JFH327983 JPD327964:JPD327983 JYZ327964:JYZ327983 KIV327964:KIV327983 KSR327964:KSR327983 LCN327964:LCN327983 LMJ327964:LMJ327983 LWF327964:LWF327983 MGB327964:MGB327983 MPX327964:MPX327983 MZT327964:MZT327983 NJP327964:NJP327983 NTL327964:NTL327983 ODH327964:ODH327983 OND327964:OND327983 OWZ327964:OWZ327983 PGV327964:PGV327983 PQR327964:PQR327983 QAN327964:QAN327983 QKJ327964:QKJ327983 QUF327964:QUF327983 REB327964:REB327983 RNX327964:RNX327983 RXT327964:RXT327983 SHP327964:SHP327983 SRL327964:SRL327983 TBH327964:TBH327983 TLD327964:TLD327983 TUZ327964:TUZ327983 UEV327964:UEV327983 UOR327964:UOR327983 UYN327964:UYN327983 VIJ327964:VIJ327983 VSF327964:VSF327983 WCB327964:WCB327983 WLX327964:WLX327983 WVT327964:WVT327983 JH393500:JH393519 TD393500:TD393519 ACZ393500:ACZ393519 AMV393500:AMV393519 AWR393500:AWR393519 BGN393500:BGN393519 BQJ393500:BQJ393519 CAF393500:CAF393519 CKB393500:CKB393519 CTX393500:CTX393519 DDT393500:DDT393519 DNP393500:DNP393519 DXL393500:DXL393519 EHH393500:EHH393519 ERD393500:ERD393519 FAZ393500:FAZ393519 FKV393500:FKV393519 FUR393500:FUR393519 GEN393500:GEN393519 GOJ393500:GOJ393519 GYF393500:GYF393519 HIB393500:HIB393519 HRX393500:HRX393519 IBT393500:IBT393519 ILP393500:ILP393519 IVL393500:IVL393519 JFH393500:JFH393519 JPD393500:JPD393519 JYZ393500:JYZ393519 KIV393500:KIV393519 KSR393500:KSR393519 LCN393500:LCN393519 LMJ393500:LMJ393519 LWF393500:LWF393519 MGB393500:MGB393519 MPX393500:MPX393519 MZT393500:MZT393519 NJP393500:NJP393519 NTL393500:NTL393519 ODH393500:ODH393519 OND393500:OND393519 OWZ393500:OWZ393519 PGV393500:PGV393519 PQR393500:PQR393519 QAN393500:QAN393519 QKJ393500:QKJ393519 QUF393500:QUF393519 REB393500:REB393519 RNX393500:RNX393519 RXT393500:RXT393519 SHP393500:SHP393519 SRL393500:SRL393519 TBH393500:TBH393519 TLD393500:TLD393519 TUZ393500:TUZ393519 UEV393500:UEV393519 UOR393500:UOR393519 UYN393500:UYN393519 VIJ393500:VIJ393519 VSF393500:VSF393519 WCB393500:WCB393519 WLX393500:WLX393519 WVT393500:WVT393519 JH459036:JH459055 TD459036:TD459055 ACZ459036:ACZ459055 AMV459036:AMV459055 AWR459036:AWR459055 BGN459036:BGN459055 BQJ459036:BQJ459055 CAF459036:CAF459055 CKB459036:CKB459055 CTX459036:CTX459055 DDT459036:DDT459055 DNP459036:DNP459055 DXL459036:DXL459055 EHH459036:EHH459055 ERD459036:ERD459055 FAZ459036:FAZ459055 FKV459036:FKV459055 FUR459036:FUR459055 GEN459036:GEN459055 GOJ459036:GOJ459055 GYF459036:GYF459055 HIB459036:HIB459055 HRX459036:HRX459055 IBT459036:IBT459055 ILP459036:ILP459055 IVL459036:IVL459055 JFH459036:JFH459055 JPD459036:JPD459055 JYZ459036:JYZ459055 KIV459036:KIV459055 KSR459036:KSR459055 LCN459036:LCN459055 LMJ459036:LMJ459055 LWF459036:LWF459055 MGB459036:MGB459055 MPX459036:MPX459055 MZT459036:MZT459055 NJP459036:NJP459055 NTL459036:NTL459055 ODH459036:ODH459055 OND459036:OND459055 OWZ459036:OWZ459055 PGV459036:PGV459055 PQR459036:PQR459055 QAN459036:QAN459055 QKJ459036:QKJ459055 QUF459036:QUF459055 REB459036:REB459055 RNX459036:RNX459055 RXT459036:RXT459055 SHP459036:SHP459055 SRL459036:SRL459055 TBH459036:TBH459055 TLD459036:TLD459055 TUZ459036:TUZ459055 UEV459036:UEV459055 UOR459036:UOR459055 UYN459036:UYN459055 VIJ459036:VIJ459055 VSF459036:VSF459055 WCB459036:WCB459055 WLX459036:WLX459055 WVT459036:WVT459055 JH524572:JH524591 TD524572:TD524591 ACZ524572:ACZ524591 AMV524572:AMV524591 AWR524572:AWR524591 BGN524572:BGN524591 BQJ524572:BQJ524591 CAF524572:CAF524591 CKB524572:CKB524591 CTX524572:CTX524591 DDT524572:DDT524591 DNP524572:DNP524591 DXL524572:DXL524591 EHH524572:EHH524591 ERD524572:ERD524591 FAZ524572:FAZ524591 FKV524572:FKV524591 FUR524572:FUR524591 GEN524572:GEN524591 GOJ524572:GOJ524591 GYF524572:GYF524591 HIB524572:HIB524591 HRX524572:HRX524591 IBT524572:IBT524591 ILP524572:ILP524591 IVL524572:IVL524591 JFH524572:JFH524591 JPD524572:JPD524591 JYZ524572:JYZ524591 KIV524572:KIV524591 KSR524572:KSR524591 LCN524572:LCN524591 LMJ524572:LMJ524591 LWF524572:LWF524591 MGB524572:MGB524591 MPX524572:MPX524591 MZT524572:MZT524591 NJP524572:NJP524591 NTL524572:NTL524591 ODH524572:ODH524591 OND524572:OND524591 OWZ524572:OWZ524591 PGV524572:PGV524591 PQR524572:PQR524591 QAN524572:QAN524591 QKJ524572:QKJ524591 QUF524572:QUF524591 REB524572:REB524591 RNX524572:RNX524591 RXT524572:RXT524591 SHP524572:SHP524591 SRL524572:SRL524591 TBH524572:TBH524591 TLD524572:TLD524591 TUZ524572:TUZ524591 UEV524572:UEV524591 UOR524572:UOR524591 UYN524572:UYN524591 VIJ524572:VIJ524591 VSF524572:VSF524591 WCB524572:WCB524591 WLX524572:WLX524591 WVT524572:WVT524591 JH590108:JH590127 TD590108:TD590127 ACZ590108:ACZ590127 AMV590108:AMV590127 AWR590108:AWR590127 BGN590108:BGN590127 BQJ590108:BQJ590127 CAF590108:CAF590127 CKB590108:CKB590127 CTX590108:CTX590127 DDT590108:DDT590127 DNP590108:DNP590127 DXL590108:DXL590127 EHH590108:EHH590127 ERD590108:ERD590127 FAZ590108:FAZ590127 FKV590108:FKV590127 FUR590108:FUR590127 GEN590108:GEN590127 GOJ590108:GOJ590127 GYF590108:GYF590127 HIB590108:HIB590127 HRX590108:HRX590127 IBT590108:IBT590127 ILP590108:ILP590127 IVL590108:IVL590127 JFH590108:JFH590127 JPD590108:JPD590127 JYZ590108:JYZ590127 KIV590108:KIV590127 KSR590108:KSR590127 LCN590108:LCN590127 LMJ590108:LMJ590127 LWF590108:LWF590127 MGB590108:MGB590127 MPX590108:MPX590127 MZT590108:MZT590127 NJP590108:NJP590127 NTL590108:NTL590127 ODH590108:ODH590127 OND590108:OND590127 OWZ590108:OWZ590127 PGV590108:PGV590127 PQR590108:PQR590127 QAN590108:QAN590127 QKJ590108:QKJ590127 QUF590108:QUF590127 REB590108:REB590127 RNX590108:RNX590127 RXT590108:RXT590127 SHP590108:SHP590127 SRL590108:SRL590127 TBH590108:TBH590127 TLD590108:TLD590127 TUZ590108:TUZ590127 UEV590108:UEV590127 UOR590108:UOR590127 UYN590108:UYN590127 VIJ590108:VIJ590127 VSF590108:VSF590127 WCB590108:WCB590127 WLX590108:WLX590127 WVT590108:WVT590127 JH655644:JH655663 TD655644:TD655663 ACZ655644:ACZ655663 AMV655644:AMV655663 AWR655644:AWR655663 BGN655644:BGN655663 BQJ655644:BQJ655663 CAF655644:CAF655663 CKB655644:CKB655663 CTX655644:CTX655663 DDT655644:DDT655663 DNP655644:DNP655663 DXL655644:DXL655663 EHH655644:EHH655663 ERD655644:ERD655663 FAZ655644:FAZ655663 FKV655644:FKV655663 FUR655644:FUR655663 GEN655644:GEN655663 GOJ655644:GOJ655663 GYF655644:GYF655663 HIB655644:HIB655663 HRX655644:HRX655663 IBT655644:IBT655663 ILP655644:ILP655663 IVL655644:IVL655663 JFH655644:JFH655663 JPD655644:JPD655663 JYZ655644:JYZ655663 KIV655644:KIV655663 KSR655644:KSR655663 LCN655644:LCN655663 LMJ655644:LMJ655663 LWF655644:LWF655663 MGB655644:MGB655663 MPX655644:MPX655663 MZT655644:MZT655663 NJP655644:NJP655663 NTL655644:NTL655663 ODH655644:ODH655663 OND655644:OND655663 OWZ655644:OWZ655663 PGV655644:PGV655663 PQR655644:PQR655663 QAN655644:QAN655663 QKJ655644:QKJ655663 QUF655644:QUF655663 REB655644:REB655663 RNX655644:RNX655663 RXT655644:RXT655663 SHP655644:SHP655663 SRL655644:SRL655663 TBH655644:TBH655663 TLD655644:TLD655663 TUZ655644:TUZ655663 UEV655644:UEV655663 UOR655644:UOR655663 UYN655644:UYN655663 VIJ655644:VIJ655663 VSF655644:VSF655663 WCB655644:WCB655663 WLX655644:WLX655663 WVT655644:WVT655663 JH721180:JH721199 TD721180:TD721199 ACZ721180:ACZ721199 AMV721180:AMV721199 AWR721180:AWR721199 BGN721180:BGN721199 BQJ721180:BQJ721199 CAF721180:CAF721199 CKB721180:CKB721199 CTX721180:CTX721199 DDT721180:DDT721199 DNP721180:DNP721199 DXL721180:DXL721199 EHH721180:EHH721199 ERD721180:ERD721199 FAZ721180:FAZ721199 FKV721180:FKV721199 FUR721180:FUR721199 GEN721180:GEN721199 GOJ721180:GOJ721199 GYF721180:GYF721199 HIB721180:HIB721199 HRX721180:HRX721199 IBT721180:IBT721199 ILP721180:ILP721199 IVL721180:IVL721199 JFH721180:JFH721199 JPD721180:JPD721199 JYZ721180:JYZ721199 KIV721180:KIV721199 KSR721180:KSR721199 LCN721180:LCN721199 LMJ721180:LMJ721199 LWF721180:LWF721199 MGB721180:MGB721199 MPX721180:MPX721199 MZT721180:MZT721199 NJP721180:NJP721199 NTL721180:NTL721199 ODH721180:ODH721199 OND721180:OND721199 OWZ721180:OWZ721199 PGV721180:PGV721199 PQR721180:PQR721199 QAN721180:QAN721199 QKJ721180:QKJ721199 QUF721180:QUF721199 REB721180:REB721199 RNX721180:RNX721199 RXT721180:RXT721199 SHP721180:SHP721199 SRL721180:SRL721199 TBH721180:TBH721199 TLD721180:TLD721199 TUZ721180:TUZ721199 UEV721180:UEV721199 UOR721180:UOR721199 UYN721180:UYN721199 VIJ721180:VIJ721199 VSF721180:VSF721199 WCB721180:WCB721199 WLX721180:WLX721199 WVT721180:WVT721199 JH786716:JH786735 TD786716:TD786735 ACZ786716:ACZ786735 AMV786716:AMV786735 AWR786716:AWR786735 BGN786716:BGN786735 BQJ786716:BQJ786735 CAF786716:CAF786735 CKB786716:CKB786735 CTX786716:CTX786735 DDT786716:DDT786735 DNP786716:DNP786735 DXL786716:DXL786735 EHH786716:EHH786735 ERD786716:ERD786735 FAZ786716:FAZ786735 FKV786716:FKV786735 FUR786716:FUR786735 GEN786716:GEN786735 GOJ786716:GOJ786735 GYF786716:GYF786735 HIB786716:HIB786735 HRX786716:HRX786735 IBT786716:IBT786735 ILP786716:ILP786735 IVL786716:IVL786735 JFH786716:JFH786735 JPD786716:JPD786735 JYZ786716:JYZ786735 KIV786716:KIV786735 KSR786716:KSR786735 LCN786716:LCN786735 LMJ786716:LMJ786735 LWF786716:LWF786735 MGB786716:MGB786735 MPX786716:MPX786735 MZT786716:MZT786735 NJP786716:NJP786735 NTL786716:NTL786735 ODH786716:ODH786735 OND786716:OND786735 OWZ786716:OWZ786735 PGV786716:PGV786735 PQR786716:PQR786735 QAN786716:QAN786735 QKJ786716:QKJ786735 QUF786716:QUF786735 REB786716:REB786735 RNX786716:RNX786735 RXT786716:RXT786735 SHP786716:SHP786735 SRL786716:SRL786735 TBH786716:TBH786735 TLD786716:TLD786735 TUZ786716:TUZ786735 UEV786716:UEV786735 UOR786716:UOR786735 UYN786716:UYN786735 VIJ786716:VIJ786735 VSF786716:VSF786735 WCB786716:WCB786735 WLX786716:WLX786735 WVT786716:WVT786735 JH852252:JH852271 TD852252:TD852271 ACZ852252:ACZ852271 AMV852252:AMV852271 AWR852252:AWR852271 BGN852252:BGN852271 BQJ852252:BQJ852271 CAF852252:CAF852271 CKB852252:CKB852271 CTX852252:CTX852271 DDT852252:DDT852271 DNP852252:DNP852271 DXL852252:DXL852271 EHH852252:EHH852271 ERD852252:ERD852271 FAZ852252:FAZ852271 FKV852252:FKV852271 FUR852252:FUR852271 GEN852252:GEN852271 GOJ852252:GOJ852271 GYF852252:GYF852271 HIB852252:HIB852271 HRX852252:HRX852271 IBT852252:IBT852271 ILP852252:ILP852271 IVL852252:IVL852271 JFH852252:JFH852271 JPD852252:JPD852271 JYZ852252:JYZ852271 KIV852252:KIV852271 KSR852252:KSR852271 LCN852252:LCN852271 LMJ852252:LMJ852271 LWF852252:LWF852271 MGB852252:MGB852271 MPX852252:MPX852271 MZT852252:MZT852271 NJP852252:NJP852271 NTL852252:NTL852271 ODH852252:ODH852271 OND852252:OND852271 OWZ852252:OWZ852271 PGV852252:PGV852271 PQR852252:PQR852271 QAN852252:QAN852271 QKJ852252:QKJ852271 QUF852252:QUF852271 REB852252:REB852271 RNX852252:RNX852271 RXT852252:RXT852271 SHP852252:SHP852271 SRL852252:SRL852271 TBH852252:TBH852271 TLD852252:TLD852271 TUZ852252:TUZ852271 UEV852252:UEV852271 UOR852252:UOR852271 UYN852252:UYN852271 VIJ852252:VIJ852271 VSF852252:VSF852271 WCB852252:WCB852271 WLX852252:WLX852271 WVT852252:WVT852271 JH917788:JH917807 TD917788:TD917807 ACZ917788:ACZ917807 AMV917788:AMV917807 AWR917788:AWR917807 BGN917788:BGN917807 BQJ917788:BQJ917807 CAF917788:CAF917807 CKB917788:CKB917807 CTX917788:CTX917807 DDT917788:DDT917807 DNP917788:DNP917807 DXL917788:DXL917807 EHH917788:EHH917807 ERD917788:ERD917807 FAZ917788:FAZ917807 FKV917788:FKV917807 FUR917788:FUR917807 GEN917788:GEN917807 GOJ917788:GOJ917807 GYF917788:GYF917807 HIB917788:HIB917807 HRX917788:HRX917807 IBT917788:IBT917807 ILP917788:ILP917807 IVL917788:IVL917807 JFH917788:JFH917807 JPD917788:JPD917807 JYZ917788:JYZ917807 KIV917788:KIV917807 KSR917788:KSR917807 LCN917788:LCN917807 LMJ917788:LMJ917807 LWF917788:LWF917807 MGB917788:MGB917807 MPX917788:MPX917807 MZT917788:MZT917807 NJP917788:NJP917807 NTL917788:NTL917807 ODH917788:ODH917807 OND917788:OND917807 OWZ917788:OWZ917807 PGV917788:PGV917807 PQR917788:PQR917807 QAN917788:QAN917807 QKJ917788:QKJ917807 QUF917788:QUF917807 REB917788:REB917807 RNX917788:RNX917807 RXT917788:RXT917807 SHP917788:SHP917807 SRL917788:SRL917807 TBH917788:TBH917807 TLD917788:TLD917807 TUZ917788:TUZ917807 UEV917788:UEV917807 UOR917788:UOR917807 UYN917788:UYN917807 VIJ917788:VIJ917807 VSF917788:VSF917807 WCB917788:WCB917807 WLX917788:WLX917807 WVT917788:WVT917807 JH983324:JH983343 TD983324:TD983343 ACZ983324:ACZ983343 AMV983324:AMV983343 AWR983324:AWR983343 BGN983324:BGN983343 BQJ983324:BQJ983343 CAF983324:CAF983343 CKB983324:CKB983343 CTX983324:CTX983343 DDT983324:DDT983343 DNP983324:DNP983343 DXL983324:DXL983343 EHH983324:EHH983343 ERD983324:ERD983343 FAZ983324:FAZ983343 FKV983324:FKV983343 FUR983324:FUR983343 GEN983324:GEN983343 GOJ983324:GOJ983343 GYF983324:GYF983343 HIB983324:HIB983343 HRX983324:HRX983343 IBT983324:IBT983343 ILP983324:ILP983343 IVL983324:IVL983343 JFH983324:JFH983343 JPD983324:JPD983343 JYZ983324:JYZ983343 KIV983324:KIV983343 KSR983324:KSR983343 LCN983324:LCN983343 LMJ983324:LMJ983343 LWF983324:LWF983343 MGB983324:MGB983343 MPX983324:MPX983343 MZT983324:MZT983343 NJP983324:NJP983343 NTL983324:NTL983343 ODH983324:ODH983343 OND983324:OND983343 OWZ983324:OWZ983343 PGV983324:PGV983343 PQR983324:PQR983343 QAN983324:QAN983343 QKJ983324:QKJ983343 QUF983324:QUF983343 REB983324:REB983343 RNX983324:RNX983343 RXT983324:RXT983343 SHP983324:SHP983343 SRL983324:SRL983343 TBH983324:TBH983343 TLD983324:TLD983343 TUZ983324:TUZ983343 UEV983324:UEV983343 UOR983324:UOR983343 UYN983324:UYN983343 VIJ983324:VIJ983343 VSF983324:VSF983343 WCB983324:WCB983343 WLX983324:WLX983343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JH31:JH32 TD31:TD32 ACZ31:ACZ32 AMV31:AMV32 AWR31:AWR32 BGN31:BGN32 BQJ31:BQJ32 CAF31:CAF32 CKB31:CKB32 CTX31:CTX32 DDT31:DDT32 DNP31:DNP32 DXL31:DXL32 EHH31:EHH32 ERD31:ERD32 FAZ31:FAZ32 FKV31:FKV32 FUR31:FUR32 GEN31:GEN32 GOJ31:GOJ32 GYF31:GYF32 HIB31:HIB32 HRX31:HRX32 IBT31:IBT32 ILP31:ILP32 IVL31:IVL32 JFH31:JFH32 JPD31:JPD32 JYZ31:JYZ32 KIV31:KIV32 KSR31:KSR32 LCN31:LCN32 LMJ31:LMJ32 LWF31:LWF32 MGB31:MGB32 MPX31:MPX32 MZT31:MZT32 NJP31:NJP32 NTL31:NTL32 ODH31:ODH32 OND31:OND32 OWZ31:OWZ32 PGV31:PGV32 PQR31:PQR32 QAN31:QAN32 QKJ31:QKJ32 QUF31:QUF32 REB31:REB32 RNX31:RNX32 RXT31:RXT32 SHP31:SHP32 SRL31:SRL32 TBH31:TBH32 TLD31:TLD32 TUZ31:TUZ32 UEV31:UEV32 UOR31:UOR32 UYN31:UYN32 VIJ31:VIJ32 VSF31:VSF32 WCB31:WCB32 WLX31:WLX32 WVT31:WVT32 P14:P67 P317:P328 N14:N328 SX35:SX287 ACT35:ACT287 AMP35:AMP287 AWL35:AWL287 BGH35:BGH287 BQD35:BQD287 BZZ35:BZZ287 CJV35:CJV287 CTR35:CTR287 DDN35:DDN287 DNJ35:DNJ287 DXF35:DXF287 EHB35:EHB287 EQX35:EQX287 FAT35:FAT287 FKP35:FKP287 FUL35:FUL287 GEH35:GEH287 GOD35:GOD287 GXZ35:GXZ287 HHV35:HHV287 HRR35:HRR287 IBN35:IBN287 ILJ35:ILJ287 IVF35:IVF287 JFB35:JFB287 JOX35:JOX287 JYT35:JYT287 KIP35:KIP287 KSL35:KSL287 LCH35:LCH287 LMD35:LMD287 LVZ35:LVZ287 MFV35:MFV287 MPR35:MPR287 MZN35:MZN287 NJJ35:NJJ287 NTF35:NTF287 ODB35:ODB287 OMX35:OMX287 OWT35:OWT287 PGP35:PGP287 PQL35:PQL287 QAH35:QAH287 QKD35:QKD287 QTZ35:QTZ287 RDV35:RDV287 RNR35:RNR287 RXN35:RXN287 SHJ35:SHJ287 SRF35:SRF287 TBB35:TBB287 TKX35:TKX287 TUT35:TUT287 UEP35:UEP287 UOL35:UOL287 UYH35:UYH287 VID35:VID287 VRZ35:VRZ287 WBV35:WBV287 WLR35:WLR287 WVN35:WVN287 JE35:JE287 TA35:TA287 ACW35:ACW287 AMS35:AMS287 AWO35:AWO287 BGK35:BGK287 BQG35:BQG287 CAC35:CAC287 CJY35:CJY287 CTU35:CTU287 DDQ35:DDQ287 DNM35:DNM287 DXI35:DXI287 EHE35:EHE287 ERA35:ERA287 FAW35:FAW287 FKS35:FKS287 FUO35:FUO287 GEK35:GEK287 GOG35:GOG287 GYC35:GYC287 HHY35:HHY287 HRU35:HRU287 IBQ35:IBQ287 ILM35:ILM287 IVI35:IVI287 JFE35:JFE287 JPA35:JPA287 JYW35:JYW287 KIS35:KIS287 KSO35:KSO287 LCK35:LCK287 LMG35:LMG287 LWC35:LWC287 MFY35:MFY287 MPU35:MPU287 MZQ35:MZQ287 NJM35:NJM287 NTI35:NTI287 ODE35:ODE287 ONA35:ONA287 OWW35:OWW287 PGS35:PGS287 PQO35:PQO287 QAK35:QAK287 QKG35:QKG287 QUC35:QUC287 RDY35:RDY287 RNU35:RNU287 RXQ35:RXQ287 SHM35:SHM287 SRI35:SRI287 TBE35:TBE287 TLA35:TLA287 TUW35:TUW287 UES35:UES287 UOO35:UOO287 UYK35:UYK287 VIG35:VIG287 VSC35:VSC287 WBY35:WBY287 WLU35:WLU287 WVQ35:WVQ287 IZ35:IZ287 SV35:SV287 ACR35:ACR287 AMN35:AMN287 AWJ35:AWJ287 BGF35:BGF287 BQB35:BQB287 BZX35:BZX287 CJT35:CJT287 CTP35:CTP287 DDL35:DDL287 DNH35:DNH287 DXD35:DXD287 EGZ35:EGZ287 EQV35:EQV287 FAR35:FAR287 FKN35:FKN287 FUJ35:FUJ287 GEF35:GEF287 GOB35:GOB287 GXX35:GXX287 HHT35:HHT287 HRP35:HRP287 IBL35:IBL287 ILH35:ILH287 IVD35:IVD287 JEZ35:JEZ287 JOV35:JOV287 JYR35:JYR287 KIN35:KIN287 KSJ35:KSJ287 LCF35:LCF287 LMB35:LMB287 LVX35:LVX287 MFT35:MFT287 MPP35:MPP287 MZL35:MZL287 NJH35:NJH287 NTD35:NTD287 OCZ35:OCZ287 OMV35:OMV287 OWR35:OWR287 PGN35:PGN287 PQJ35:PQJ287 QAF35:QAF287 QKB35:QKB287 QTX35:QTX287 RDT35:RDT287 RNP35:RNP287 RXL35:RXL287 SHH35:SHH287 SRD35:SRD287 TAZ35:TAZ287 TKV35:TKV287 TUR35:TUR287 UEN35:UEN287 UOJ35:UOJ287 UYF35:UYF287 VIB35:VIB287 VRX35:VRX287 WBT35:WBT287 WLP35:WLP287 WVL35:WVL287 JH35:JH287 TD35:TD287 ACZ35:ACZ287 AMV35:AMV287 AWR35:AWR287 BGN35:BGN287 BQJ35:BQJ287 CAF35:CAF287 CKB35:CKB287 CTX35:CTX287 DDT35:DDT287 DNP35:DNP287 DXL35:DXL287 EHH35:EHH287 ERD35:ERD287 FAZ35:FAZ287 FKV35:FKV287 FUR35:FUR287 GEN35:GEN287 GOJ35:GOJ287 GYF35:GYF287 HIB35:HIB287 HRX35:HRX287 IBT35:IBT287 ILP35:ILP287 IVL35:IVL287 JFH35:JFH287 JPD35:JPD287 JYZ35:JYZ287 KIV35:KIV287 KSR35:KSR287 LCN35:LCN287 LMJ35:LMJ287 LWF35:LWF287 MGB35:MGB287 MPX35:MPX287 MZT35:MZT287 NJP35:NJP287 NTL35:NTL287 ODH35:ODH287 OND35:OND287 OWZ35:OWZ287 PGV35:PGV287 PQR35:PQR287 QAN35:QAN287 QKJ35:QKJ287 QUF35:QUF287 REB35:REB287 RNX35:RNX287 RXT35:RXT287 SHP35:SHP287 SRL35:SRL287 TBH35:TBH287 TLD35:TLD287 TUZ35:TUZ287 UEV35:UEV287 UOR35:UOR287 UYN35:UYN287 VIJ35:VIJ287 VSF35:VSF287 WCB35:WCB287 WLX35:WLX287 WVT35:WVT287 JB35:JB287 P70:P312" xr:uid="{2A8380C4-E72C-4E87-899B-DD3966EAACEA}">
      <formula1>"$/GJ/Day, $/GJ"</formula1>
    </dataValidation>
    <dataValidation type="list" allowBlank="1" showInputMessage="1" showErrorMessage="1" sqref="WVB983324:WVB983343 D65820:D65839 IP65820:IP65839 SL65820:SL65839 ACH65820:ACH65839 AMD65820:AMD65839 AVZ65820:AVZ65839 BFV65820:BFV65839 BPR65820:BPR65839 BZN65820:BZN65839 CJJ65820:CJJ65839 CTF65820:CTF65839 DDB65820:DDB65839 DMX65820:DMX65839 DWT65820:DWT65839 EGP65820:EGP65839 EQL65820:EQL65839 FAH65820:FAH65839 FKD65820:FKD65839 FTZ65820:FTZ65839 GDV65820:GDV65839 GNR65820:GNR65839 GXN65820:GXN65839 HHJ65820:HHJ65839 HRF65820:HRF65839 IBB65820:IBB65839 IKX65820:IKX65839 IUT65820:IUT65839 JEP65820:JEP65839 JOL65820:JOL65839 JYH65820:JYH65839 KID65820:KID65839 KRZ65820:KRZ65839 LBV65820:LBV65839 LLR65820:LLR65839 LVN65820:LVN65839 MFJ65820:MFJ65839 MPF65820:MPF65839 MZB65820:MZB65839 NIX65820:NIX65839 NST65820:NST65839 OCP65820:OCP65839 OML65820:OML65839 OWH65820:OWH65839 PGD65820:PGD65839 PPZ65820:PPZ65839 PZV65820:PZV65839 QJR65820:QJR65839 QTN65820:QTN65839 RDJ65820:RDJ65839 RNF65820:RNF65839 RXB65820:RXB65839 SGX65820:SGX65839 SQT65820:SQT65839 TAP65820:TAP65839 TKL65820:TKL65839 TUH65820:TUH65839 UED65820:UED65839 UNZ65820:UNZ65839 UXV65820:UXV65839 VHR65820:VHR65839 VRN65820:VRN65839 WBJ65820:WBJ65839 WLF65820:WLF65839 WVB65820:WVB65839 D131356:D131375 IP131356:IP131375 SL131356:SL131375 ACH131356:ACH131375 AMD131356:AMD131375 AVZ131356:AVZ131375 BFV131356:BFV131375 BPR131356:BPR131375 BZN131356:BZN131375 CJJ131356:CJJ131375 CTF131356:CTF131375 DDB131356:DDB131375 DMX131356:DMX131375 DWT131356:DWT131375 EGP131356:EGP131375 EQL131356:EQL131375 FAH131356:FAH131375 FKD131356:FKD131375 FTZ131356:FTZ131375 GDV131356:GDV131375 GNR131356:GNR131375 GXN131356:GXN131375 HHJ131356:HHJ131375 HRF131356:HRF131375 IBB131356:IBB131375 IKX131356:IKX131375 IUT131356:IUT131375 JEP131356:JEP131375 JOL131356:JOL131375 JYH131356:JYH131375 KID131356:KID131375 KRZ131356:KRZ131375 LBV131356:LBV131375 LLR131356:LLR131375 LVN131356:LVN131375 MFJ131356:MFJ131375 MPF131356:MPF131375 MZB131356:MZB131375 NIX131356:NIX131375 NST131356:NST131375 OCP131356:OCP131375 OML131356:OML131375 OWH131356:OWH131375 PGD131356:PGD131375 PPZ131356:PPZ131375 PZV131356:PZV131375 QJR131356:QJR131375 QTN131356:QTN131375 RDJ131356:RDJ131375 RNF131356:RNF131375 RXB131356:RXB131375 SGX131356:SGX131375 SQT131356:SQT131375 TAP131356:TAP131375 TKL131356:TKL131375 TUH131356:TUH131375 UED131356:UED131375 UNZ131356:UNZ131375 UXV131356:UXV131375 VHR131356:VHR131375 VRN131356:VRN131375 WBJ131356:WBJ131375 WLF131356:WLF131375 WVB131356:WVB131375 D196892:D196911 IP196892:IP196911 SL196892:SL196911 ACH196892:ACH196911 AMD196892:AMD196911 AVZ196892:AVZ196911 BFV196892:BFV196911 BPR196892:BPR196911 BZN196892:BZN196911 CJJ196892:CJJ196911 CTF196892:CTF196911 DDB196892:DDB196911 DMX196892:DMX196911 DWT196892:DWT196911 EGP196892:EGP196911 EQL196892:EQL196911 FAH196892:FAH196911 FKD196892:FKD196911 FTZ196892:FTZ196911 GDV196892:GDV196911 GNR196892:GNR196911 GXN196892:GXN196911 HHJ196892:HHJ196911 HRF196892:HRF196911 IBB196892:IBB196911 IKX196892:IKX196911 IUT196892:IUT196911 JEP196892:JEP196911 JOL196892:JOL196911 JYH196892:JYH196911 KID196892:KID196911 KRZ196892:KRZ196911 LBV196892:LBV196911 LLR196892:LLR196911 LVN196892:LVN196911 MFJ196892:MFJ196911 MPF196892:MPF196911 MZB196892:MZB196911 NIX196892:NIX196911 NST196892:NST196911 OCP196892:OCP196911 OML196892:OML196911 OWH196892:OWH196911 PGD196892:PGD196911 PPZ196892:PPZ196911 PZV196892:PZV196911 QJR196892:QJR196911 QTN196892:QTN196911 RDJ196892:RDJ196911 RNF196892:RNF196911 RXB196892:RXB196911 SGX196892:SGX196911 SQT196892:SQT196911 TAP196892:TAP196911 TKL196892:TKL196911 TUH196892:TUH196911 UED196892:UED196911 UNZ196892:UNZ196911 UXV196892:UXV196911 VHR196892:VHR196911 VRN196892:VRN196911 WBJ196892:WBJ196911 WLF196892:WLF196911 WVB196892:WVB196911 D262428:D262447 IP262428:IP262447 SL262428:SL262447 ACH262428:ACH262447 AMD262428:AMD262447 AVZ262428:AVZ262447 BFV262428:BFV262447 BPR262428:BPR262447 BZN262428:BZN262447 CJJ262428:CJJ262447 CTF262428:CTF262447 DDB262428:DDB262447 DMX262428:DMX262447 DWT262428:DWT262447 EGP262428:EGP262447 EQL262428:EQL262447 FAH262428:FAH262447 FKD262428:FKD262447 FTZ262428:FTZ262447 GDV262428:GDV262447 GNR262428:GNR262447 GXN262428:GXN262447 HHJ262428:HHJ262447 HRF262428:HRF262447 IBB262428:IBB262447 IKX262428:IKX262447 IUT262428:IUT262447 JEP262428:JEP262447 JOL262428:JOL262447 JYH262428:JYH262447 KID262428:KID262447 KRZ262428:KRZ262447 LBV262428:LBV262447 LLR262428:LLR262447 LVN262428:LVN262447 MFJ262428:MFJ262447 MPF262428:MPF262447 MZB262428:MZB262447 NIX262428:NIX262447 NST262428:NST262447 OCP262428:OCP262447 OML262428:OML262447 OWH262428:OWH262447 PGD262428:PGD262447 PPZ262428:PPZ262447 PZV262428:PZV262447 QJR262428:QJR262447 QTN262428:QTN262447 RDJ262428:RDJ262447 RNF262428:RNF262447 RXB262428:RXB262447 SGX262428:SGX262447 SQT262428:SQT262447 TAP262428:TAP262447 TKL262428:TKL262447 TUH262428:TUH262447 UED262428:UED262447 UNZ262428:UNZ262447 UXV262428:UXV262447 VHR262428:VHR262447 VRN262428:VRN262447 WBJ262428:WBJ262447 WLF262428:WLF262447 WVB262428:WVB262447 D327964:D327983 IP327964:IP327983 SL327964:SL327983 ACH327964:ACH327983 AMD327964:AMD327983 AVZ327964:AVZ327983 BFV327964:BFV327983 BPR327964:BPR327983 BZN327964:BZN327983 CJJ327964:CJJ327983 CTF327964:CTF327983 DDB327964:DDB327983 DMX327964:DMX327983 DWT327964:DWT327983 EGP327964:EGP327983 EQL327964:EQL327983 FAH327964:FAH327983 FKD327964:FKD327983 FTZ327964:FTZ327983 GDV327964:GDV327983 GNR327964:GNR327983 GXN327964:GXN327983 HHJ327964:HHJ327983 HRF327964:HRF327983 IBB327964:IBB327983 IKX327964:IKX327983 IUT327964:IUT327983 JEP327964:JEP327983 JOL327964:JOL327983 JYH327964:JYH327983 KID327964:KID327983 KRZ327964:KRZ327983 LBV327964:LBV327983 LLR327964:LLR327983 LVN327964:LVN327983 MFJ327964:MFJ327983 MPF327964:MPF327983 MZB327964:MZB327983 NIX327964:NIX327983 NST327964:NST327983 OCP327964:OCP327983 OML327964:OML327983 OWH327964:OWH327983 PGD327964:PGD327983 PPZ327964:PPZ327983 PZV327964:PZV327983 QJR327964:QJR327983 QTN327964:QTN327983 RDJ327964:RDJ327983 RNF327964:RNF327983 RXB327964:RXB327983 SGX327964:SGX327983 SQT327964:SQT327983 TAP327964:TAP327983 TKL327964:TKL327983 TUH327964:TUH327983 UED327964:UED327983 UNZ327964:UNZ327983 UXV327964:UXV327983 VHR327964:VHR327983 VRN327964:VRN327983 WBJ327964:WBJ327983 WLF327964:WLF327983 WVB327964:WVB327983 D393500:D393519 IP393500:IP393519 SL393500:SL393519 ACH393500:ACH393519 AMD393500:AMD393519 AVZ393500:AVZ393519 BFV393500:BFV393519 BPR393500:BPR393519 BZN393500:BZN393519 CJJ393500:CJJ393519 CTF393500:CTF393519 DDB393500:DDB393519 DMX393500:DMX393519 DWT393500:DWT393519 EGP393500:EGP393519 EQL393500:EQL393519 FAH393500:FAH393519 FKD393500:FKD393519 FTZ393500:FTZ393519 GDV393500:GDV393519 GNR393500:GNR393519 GXN393500:GXN393519 HHJ393500:HHJ393519 HRF393500:HRF393519 IBB393500:IBB393519 IKX393500:IKX393519 IUT393500:IUT393519 JEP393500:JEP393519 JOL393500:JOL393519 JYH393500:JYH393519 KID393500:KID393519 KRZ393500:KRZ393519 LBV393500:LBV393519 LLR393500:LLR393519 LVN393500:LVN393519 MFJ393500:MFJ393519 MPF393500:MPF393519 MZB393500:MZB393519 NIX393500:NIX393519 NST393500:NST393519 OCP393500:OCP393519 OML393500:OML393519 OWH393500:OWH393519 PGD393500:PGD393519 PPZ393500:PPZ393519 PZV393500:PZV393519 QJR393500:QJR393519 QTN393500:QTN393519 RDJ393500:RDJ393519 RNF393500:RNF393519 RXB393500:RXB393519 SGX393500:SGX393519 SQT393500:SQT393519 TAP393500:TAP393519 TKL393500:TKL393519 TUH393500:TUH393519 UED393500:UED393519 UNZ393500:UNZ393519 UXV393500:UXV393519 VHR393500:VHR393519 VRN393500:VRN393519 WBJ393500:WBJ393519 WLF393500:WLF393519 WVB393500:WVB393519 D459036:D459055 IP459036:IP459055 SL459036:SL459055 ACH459036:ACH459055 AMD459036:AMD459055 AVZ459036:AVZ459055 BFV459036:BFV459055 BPR459036:BPR459055 BZN459036:BZN459055 CJJ459036:CJJ459055 CTF459036:CTF459055 DDB459036:DDB459055 DMX459036:DMX459055 DWT459036:DWT459055 EGP459036:EGP459055 EQL459036:EQL459055 FAH459036:FAH459055 FKD459036:FKD459055 FTZ459036:FTZ459055 GDV459036:GDV459055 GNR459036:GNR459055 GXN459036:GXN459055 HHJ459036:HHJ459055 HRF459036:HRF459055 IBB459036:IBB459055 IKX459036:IKX459055 IUT459036:IUT459055 JEP459036:JEP459055 JOL459036:JOL459055 JYH459036:JYH459055 KID459036:KID459055 KRZ459036:KRZ459055 LBV459036:LBV459055 LLR459036:LLR459055 LVN459036:LVN459055 MFJ459036:MFJ459055 MPF459036:MPF459055 MZB459036:MZB459055 NIX459036:NIX459055 NST459036:NST459055 OCP459036:OCP459055 OML459036:OML459055 OWH459036:OWH459055 PGD459036:PGD459055 PPZ459036:PPZ459055 PZV459036:PZV459055 QJR459036:QJR459055 QTN459036:QTN459055 RDJ459036:RDJ459055 RNF459036:RNF459055 RXB459036:RXB459055 SGX459036:SGX459055 SQT459036:SQT459055 TAP459036:TAP459055 TKL459036:TKL459055 TUH459036:TUH459055 UED459036:UED459055 UNZ459036:UNZ459055 UXV459036:UXV459055 VHR459036:VHR459055 VRN459036:VRN459055 WBJ459036:WBJ459055 WLF459036:WLF459055 WVB459036:WVB459055 D524572:D524591 IP524572:IP524591 SL524572:SL524591 ACH524572:ACH524591 AMD524572:AMD524591 AVZ524572:AVZ524591 BFV524572:BFV524591 BPR524572:BPR524591 BZN524572:BZN524591 CJJ524572:CJJ524591 CTF524572:CTF524591 DDB524572:DDB524591 DMX524572:DMX524591 DWT524572:DWT524591 EGP524572:EGP524591 EQL524572:EQL524591 FAH524572:FAH524591 FKD524572:FKD524591 FTZ524572:FTZ524591 GDV524572:GDV524591 GNR524572:GNR524591 GXN524572:GXN524591 HHJ524572:HHJ524591 HRF524572:HRF524591 IBB524572:IBB524591 IKX524572:IKX524591 IUT524572:IUT524591 JEP524572:JEP524591 JOL524572:JOL524591 JYH524572:JYH524591 KID524572:KID524591 KRZ524572:KRZ524591 LBV524572:LBV524591 LLR524572:LLR524591 LVN524572:LVN524591 MFJ524572:MFJ524591 MPF524572:MPF524591 MZB524572:MZB524591 NIX524572:NIX524591 NST524572:NST524591 OCP524572:OCP524591 OML524572:OML524591 OWH524572:OWH524591 PGD524572:PGD524591 PPZ524572:PPZ524591 PZV524572:PZV524591 QJR524572:QJR524591 QTN524572:QTN524591 RDJ524572:RDJ524591 RNF524572:RNF524591 RXB524572:RXB524591 SGX524572:SGX524591 SQT524572:SQT524591 TAP524572:TAP524591 TKL524572:TKL524591 TUH524572:TUH524591 UED524572:UED524591 UNZ524572:UNZ524591 UXV524572:UXV524591 VHR524572:VHR524591 VRN524572:VRN524591 WBJ524572:WBJ524591 WLF524572:WLF524591 WVB524572:WVB524591 D590108:D590127 IP590108:IP590127 SL590108:SL590127 ACH590108:ACH590127 AMD590108:AMD590127 AVZ590108:AVZ590127 BFV590108:BFV590127 BPR590108:BPR590127 BZN590108:BZN590127 CJJ590108:CJJ590127 CTF590108:CTF590127 DDB590108:DDB590127 DMX590108:DMX590127 DWT590108:DWT590127 EGP590108:EGP590127 EQL590108:EQL590127 FAH590108:FAH590127 FKD590108:FKD590127 FTZ590108:FTZ590127 GDV590108:GDV590127 GNR590108:GNR590127 GXN590108:GXN590127 HHJ590108:HHJ590127 HRF590108:HRF590127 IBB590108:IBB590127 IKX590108:IKX590127 IUT590108:IUT590127 JEP590108:JEP590127 JOL590108:JOL590127 JYH590108:JYH590127 KID590108:KID590127 KRZ590108:KRZ590127 LBV590108:LBV590127 LLR590108:LLR590127 LVN590108:LVN590127 MFJ590108:MFJ590127 MPF590108:MPF590127 MZB590108:MZB590127 NIX590108:NIX590127 NST590108:NST590127 OCP590108:OCP590127 OML590108:OML590127 OWH590108:OWH590127 PGD590108:PGD590127 PPZ590108:PPZ590127 PZV590108:PZV590127 QJR590108:QJR590127 QTN590108:QTN590127 RDJ590108:RDJ590127 RNF590108:RNF590127 RXB590108:RXB590127 SGX590108:SGX590127 SQT590108:SQT590127 TAP590108:TAP590127 TKL590108:TKL590127 TUH590108:TUH590127 UED590108:UED590127 UNZ590108:UNZ590127 UXV590108:UXV590127 VHR590108:VHR590127 VRN590108:VRN590127 WBJ590108:WBJ590127 WLF590108:WLF590127 WVB590108:WVB590127 D655644:D655663 IP655644:IP655663 SL655644:SL655663 ACH655644:ACH655663 AMD655644:AMD655663 AVZ655644:AVZ655663 BFV655644:BFV655663 BPR655644:BPR655663 BZN655644:BZN655663 CJJ655644:CJJ655663 CTF655644:CTF655663 DDB655644:DDB655663 DMX655644:DMX655663 DWT655644:DWT655663 EGP655644:EGP655663 EQL655644:EQL655663 FAH655644:FAH655663 FKD655644:FKD655663 FTZ655644:FTZ655663 GDV655644:GDV655663 GNR655644:GNR655663 GXN655644:GXN655663 HHJ655644:HHJ655663 HRF655644:HRF655663 IBB655644:IBB655663 IKX655644:IKX655663 IUT655644:IUT655663 JEP655644:JEP655663 JOL655644:JOL655663 JYH655644:JYH655663 KID655644:KID655663 KRZ655644:KRZ655663 LBV655644:LBV655663 LLR655644:LLR655663 LVN655644:LVN655663 MFJ655644:MFJ655663 MPF655644:MPF655663 MZB655644:MZB655663 NIX655644:NIX655663 NST655644:NST655663 OCP655644:OCP655663 OML655644:OML655663 OWH655644:OWH655663 PGD655644:PGD655663 PPZ655644:PPZ655663 PZV655644:PZV655663 QJR655644:QJR655663 QTN655644:QTN655663 RDJ655644:RDJ655663 RNF655644:RNF655663 RXB655644:RXB655663 SGX655644:SGX655663 SQT655644:SQT655663 TAP655644:TAP655663 TKL655644:TKL655663 TUH655644:TUH655663 UED655644:UED655663 UNZ655644:UNZ655663 UXV655644:UXV655663 VHR655644:VHR655663 VRN655644:VRN655663 WBJ655644:WBJ655663 WLF655644:WLF655663 WVB655644:WVB655663 D721180:D721199 IP721180:IP721199 SL721180:SL721199 ACH721180:ACH721199 AMD721180:AMD721199 AVZ721180:AVZ721199 BFV721180:BFV721199 BPR721180:BPR721199 BZN721180:BZN721199 CJJ721180:CJJ721199 CTF721180:CTF721199 DDB721180:DDB721199 DMX721180:DMX721199 DWT721180:DWT721199 EGP721180:EGP721199 EQL721180:EQL721199 FAH721180:FAH721199 FKD721180:FKD721199 FTZ721180:FTZ721199 GDV721180:GDV721199 GNR721180:GNR721199 GXN721180:GXN721199 HHJ721180:HHJ721199 HRF721180:HRF721199 IBB721180:IBB721199 IKX721180:IKX721199 IUT721180:IUT721199 JEP721180:JEP721199 JOL721180:JOL721199 JYH721180:JYH721199 KID721180:KID721199 KRZ721180:KRZ721199 LBV721180:LBV721199 LLR721180:LLR721199 LVN721180:LVN721199 MFJ721180:MFJ721199 MPF721180:MPF721199 MZB721180:MZB721199 NIX721180:NIX721199 NST721180:NST721199 OCP721180:OCP721199 OML721180:OML721199 OWH721180:OWH721199 PGD721180:PGD721199 PPZ721180:PPZ721199 PZV721180:PZV721199 QJR721180:QJR721199 QTN721180:QTN721199 RDJ721180:RDJ721199 RNF721180:RNF721199 RXB721180:RXB721199 SGX721180:SGX721199 SQT721180:SQT721199 TAP721180:TAP721199 TKL721180:TKL721199 TUH721180:TUH721199 UED721180:UED721199 UNZ721180:UNZ721199 UXV721180:UXV721199 VHR721180:VHR721199 VRN721180:VRN721199 WBJ721180:WBJ721199 WLF721180:WLF721199 WVB721180:WVB721199 D786716:D786735 IP786716:IP786735 SL786716:SL786735 ACH786716:ACH786735 AMD786716:AMD786735 AVZ786716:AVZ786735 BFV786716:BFV786735 BPR786716:BPR786735 BZN786716:BZN786735 CJJ786716:CJJ786735 CTF786716:CTF786735 DDB786716:DDB786735 DMX786716:DMX786735 DWT786716:DWT786735 EGP786716:EGP786735 EQL786716:EQL786735 FAH786716:FAH786735 FKD786716:FKD786735 FTZ786716:FTZ786735 GDV786716:GDV786735 GNR786716:GNR786735 GXN786716:GXN786735 HHJ786716:HHJ786735 HRF786716:HRF786735 IBB786716:IBB786735 IKX786716:IKX786735 IUT786716:IUT786735 JEP786716:JEP786735 JOL786716:JOL786735 JYH786716:JYH786735 KID786716:KID786735 KRZ786716:KRZ786735 LBV786716:LBV786735 LLR786716:LLR786735 LVN786716:LVN786735 MFJ786716:MFJ786735 MPF786716:MPF786735 MZB786716:MZB786735 NIX786716:NIX786735 NST786716:NST786735 OCP786716:OCP786735 OML786716:OML786735 OWH786716:OWH786735 PGD786716:PGD786735 PPZ786716:PPZ786735 PZV786716:PZV786735 QJR786716:QJR786735 QTN786716:QTN786735 RDJ786716:RDJ786735 RNF786716:RNF786735 RXB786716:RXB786735 SGX786716:SGX786735 SQT786716:SQT786735 TAP786716:TAP786735 TKL786716:TKL786735 TUH786716:TUH786735 UED786716:UED786735 UNZ786716:UNZ786735 UXV786716:UXV786735 VHR786716:VHR786735 VRN786716:VRN786735 WBJ786716:WBJ786735 WLF786716:WLF786735 WVB786716:WVB786735 D852252:D852271 IP852252:IP852271 SL852252:SL852271 ACH852252:ACH852271 AMD852252:AMD852271 AVZ852252:AVZ852271 BFV852252:BFV852271 BPR852252:BPR852271 BZN852252:BZN852271 CJJ852252:CJJ852271 CTF852252:CTF852271 DDB852252:DDB852271 DMX852252:DMX852271 DWT852252:DWT852271 EGP852252:EGP852271 EQL852252:EQL852271 FAH852252:FAH852271 FKD852252:FKD852271 FTZ852252:FTZ852271 GDV852252:GDV852271 GNR852252:GNR852271 GXN852252:GXN852271 HHJ852252:HHJ852271 HRF852252:HRF852271 IBB852252:IBB852271 IKX852252:IKX852271 IUT852252:IUT852271 JEP852252:JEP852271 JOL852252:JOL852271 JYH852252:JYH852271 KID852252:KID852271 KRZ852252:KRZ852271 LBV852252:LBV852271 LLR852252:LLR852271 LVN852252:LVN852271 MFJ852252:MFJ852271 MPF852252:MPF852271 MZB852252:MZB852271 NIX852252:NIX852271 NST852252:NST852271 OCP852252:OCP852271 OML852252:OML852271 OWH852252:OWH852271 PGD852252:PGD852271 PPZ852252:PPZ852271 PZV852252:PZV852271 QJR852252:QJR852271 QTN852252:QTN852271 RDJ852252:RDJ852271 RNF852252:RNF852271 RXB852252:RXB852271 SGX852252:SGX852271 SQT852252:SQT852271 TAP852252:TAP852271 TKL852252:TKL852271 TUH852252:TUH852271 UED852252:UED852271 UNZ852252:UNZ852271 UXV852252:UXV852271 VHR852252:VHR852271 VRN852252:VRN852271 WBJ852252:WBJ852271 WLF852252:WLF852271 WVB852252:WVB852271 D917788:D917807 IP917788:IP917807 SL917788:SL917807 ACH917788:ACH917807 AMD917788:AMD917807 AVZ917788:AVZ917807 BFV917788:BFV917807 BPR917788:BPR917807 BZN917788:BZN917807 CJJ917788:CJJ917807 CTF917788:CTF917807 DDB917788:DDB917807 DMX917788:DMX917807 DWT917788:DWT917807 EGP917788:EGP917807 EQL917788:EQL917807 FAH917788:FAH917807 FKD917788:FKD917807 FTZ917788:FTZ917807 GDV917788:GDV917807 GNR917788:GNR917807 GXN917788:GXN917807 HHJ917788:HHJ917807 HRF917788:HRF917807 IBB917788:IBB917807 IKX917788:IKX917807 IUT917788:IUT917807 JEP917788:JEP917807 JOL917788:JOL917807 JYH917788:JYH917807 KID917788:KID917807 KRZ917788:KRZ917807 LBV917788:LBV917807 LLR917788:LLR917807 LVN917788:LVN917807 MFJ917788:MFJ917807 MPF917788:MPF917807 MZB917788:MZB917807 NIX917788:NIX917807 NST917788:NST917807 OCP917788:OCP917807 OML917788:OML917807 OWH917788:OWH917807 PGD917788:PGD917807 PPZ917788:PPZ917807 PZV917788:PZV917807 QJR917788:QJR917807 QTN917788:QTN917807 RDJ917788:RDJ917807 RNF917788:RNF917807 RXB917788:RXB917807 SGX917788:SGX917807 SQT917788:SQT917807 TAP917788:TAP917807 TKL917788:TKL917807 TUH917788:TUH917807 UED917788:UED917807 UNZ917788:UNZ917807 UXV917788:UXV917807 VHR917788:VHR917807 VRN917788:VRN917807 WBJ917788:WBJ917807 WLF917788:WLF917807 WVB917788:WVB917807 D983324:D983343 IP983324:IP983343 SL983324:SL983343 ACH983324:ACH983343 AMD983324:AMD983343 AVZ983324:AVZ983343 BFV983324:BFV983343 BPR983324:BPR983343 BZN983324:BZN983343 CJJ983324:CJJ983343 CTF983324:CTF983343 DDB983324:DDB983343 DMX983324:DMX983343 DWT983324:DWT983343 EGP983324:EGP983343 EQL983324:EQL983343 FAH983324:FAH983343 FKD983324:FKD983343 FTZ983324:FTZ983343 GDV983324:GDV983343 GNR983324:GNR983343 GXN983324:GXN983343 HHJ983324:HHJ983343 HRF983324:HRF983343 IBB983324:IBB983343 IKX983324:IKX983343 IUT983324:IUT983343 JEP983324:JEP983343 JOL983324:JOL983343 JYH983324:JYH983343 KID983324:KID983343 KRZ983324:KRZ983343 LBV983324:LBV983343 LLR983324:LLR983343 LVN983324:LVN983343 MFJ983324:MFJ983343 MPF983324:MPF983343 MZB983324:MZB983343 NIX983324:NIX983343 NST983324:NST983343 OCP983324:OCP983343 OML983324:OML983343 OWH983324:OWH983343 PGD983324:PGD983343 PPZ983324:PPZ983343 PZV983324:PZV983343 QJR983324:QJR983343 QTN983324:QTN983343 RDJ983324:RDJ983343 RNF983324:RNF983343 RXB983324:RXB983343 SGX983324:SGX983343 SQT983324:SQT983343 TAP983324:TAP983343 TKL983324:TKL983343 TUH983324:TUH983343 UED983324:UED983343 UNZ983324:UNZ983343 UXV983324:UXV983343 VHR983324:VHR983343 VRN983324:VRN983343 WBJ983324:WBJ983343 WLF983324:WLF983343 IP31:IP32 SL31:SL32 ACH31:ACH32 AMD31:AMD32 AVZ31:AVZ32 BFV31:BFV32 BPR31:BPR32 BZN31:BZN32 CJJ31:CJJ32 CTF31:CTF32 DDB31:DDB32 DMX31:DMX32 DWT31:DWT32 EGP31:EGP32 EQL31:EQL32 FAH31:FAH32 FKD31:FKD32 FTZ31:FTZ32 GDV31:GDV32 GNR31:GNR32 GXN31:GXN32 HHJ31:HHJ32 HRF31:HRF32 IBB31:IBB32 IKX31:IKX32 IUT31:IUT32 JEP31:JEP32 JOL31:JOL32 JYH31:JYH32 KID31:KID32 KRZ31:KRZ32 LBV31:LBV32 LLR31:LLR32 LVN31:LVN32 MFJ31:MFJ32 MPF31:MPF32 MZB31:MZB32 NIX31:NIX32 NST31:NST32 OCP31:OCP32 OML31:OML32 OWH31:OWH32 PGD31:PGD32 PPZ31:PPZ32 PZV31:PZV32 QJR31:QJR32 QTN31:QTN32 RDJ31:RDJ32 RNF31:RNF32 RXB31:RXB32 SGX31:SGX32 SQT31:SQT32 TAP31:TAP32 TKL31:TKL32 TUH31:TUH32 UED31:UED32 UNZ31:UNZ32 UXV31:UXV32 VHR31:VHR32 VRN31:VRN32 WBJ31:WBJ32 WLF31:WLF32 WVB31:WVB32 IP35:IP287 SL35:SL287 ACH35:ACH287 AMD35:AMD287 AVZ35:AVZ287 BFV35:BFV287 BPR35:BPR287 BZN35:BZN287 CJJ35:CJJ287 CTF35:CTF287 DDB35:DDB287 DMX35:DMX287 DWT35:DWT287 EGP35:EGP287 EQL35:EQL287 FAH35:FAH287 FKD35:FKD287 FTZ35:FTZ287 GDV35:GDV287 GNR35:GNR287 GXN35:GXN287 HHJ35:HHJ287 HRF35:HRF287 IBB35:IBB287 IKX35:IKX287 IUT35:IUT287 JEP35:JEP287 JOL35:JOL287 JYH35:JYH287 KID35:KID287 KRZ35:KRZ287 LBV35:LBV287 LLR35:LLR287 LVN35:LVN287 MFJ35:MFJ287 MPF35:MPF287 MZB35:MZB287 NIX35:NIX287 NST35:NST287 OCP35:OCP287 OML35:OML287 OWH35:OWH287 PGD35:PGD287 PPZ35:PPZ287 PZV35:PZV287 QJR35:QJR287 QTN35:QTN287 RDJ35:RDJ287 RNF35:RNF287 RXB35:RXB287 SGX35:SGX287 SQT35:SQT287 TAP35:TAP287 TKL35:TKL287 TUH35:TUH287 UED35:UED287 UNZ35:UNZ287 UXV35:UXV287 VHR35:VHR287 VRN35:VRN287 WBJ35:WBJ287 WLF35:WLF287 WVB35:WVB287" xr:uid="{5F1E5C92-A1BF-4F43-B037-77B38475270A}">
      <formula1>"Withdrawal, Storage capacity, Storage, Vaporisation capacity, Vaporisation, Liquefaction capacity, Liquefaction, Compression capacity, Compression, Other (specify in column AH)"</formula1>
    </dataValidation>
    <dataValidation type="list" allowBlank="1" showInputMessage="1" showErrorMessage="1" sqref="V14:V328" xr:uid="{BC8FEE5B-C437-4C00-A95F-C121387DEF73}">
      <formula1>"firm, as available and interruptible, other (specify in column W)"</formula1>
    </dataValidation>
  </dataValidations>
  <pageMargins left="0.75" right="0.75" top="1" bottom="1" header="0.5" footer="0.5"/>
  <pageSetup paperSize="9" scale="10" orientation="landscape" verticalDpi="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Actual prices payable 198G</vt:lpstr>
      <vt:lpstr>'Actual prices payable 198G'!Print_Area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Chotima Micallef</dc:creator>
  <cp:lastModifiedBy>Ee Siew Ong</cp:lastModifiedBy>
  <dcterms:created xsi:type="dcterms:W3CDTF">2023-08-17T06:17:31Z</dcterms:created>
  <dcterms:modified xsi:type="dcterms:W3CDTF">2025-04-17T00:26:48Z</dcterms:modified>
</cp:coreProperties>
</file>