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08-Commercial\02-COMMERCIAL WORKING FOLDERS\09-Licences and Regulatory\AER\Part 18A Standard Terms Disclosure\2025\APP\Final\"/>
    </mc:Choice>
  </mc:AlternateContent>
  <xr:revisionPtr revIDLastSave="0" documentId="13_ncr:1_{0B488663-0A06-4334-A867-3AFFEB1C82D2}" xr6:coauthVersionLast="47" xr6:coauthVersionMax="47" xr10:uidLastSave="{00000000-0000-0000-0000-000000000000}"/>
  <bookViews>
    <workbookView xWindow="-5085" yWindow="-21720" windowWidth="38640" windowHeight="21120" tabRatio="601" xr2:uid="{AF319E6C-E320-4630-AD5C-3D6AD37CA2D7}"/>
  </bookViews>
  <sheets>
    <sheet name="Actual prices payable 198G" sheetId="7" r:id="rId1"/>
  </sheets>
  <externalReferences>
    <externalReference r:id="rId2"/>
  </externalReferences>
  <definedNames>
    <definedName name="ABN">#REF!</definedName>
    <definedName name="_xlnm.Print_Area" localSheetId="0">'Actual prices payable 198G'!$A$1:$BT$4</definedName>
    <definedName name="rPipelineAssets">#REF!</definedName>
    <definedName name="rSharedAssets">#REF!</definedName>
    <definedName name="rYesNo">#REF!</definedName>
    <definedName name="Tradingname">#REF!</definedName>
    <definedName name="UNI_AA_VERSION" hidden="1">"322.4.0"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TAG" hidden="1">1</definedName>
    <definedName name="UNI_RET_TIME" hidden="1">8</definedName>
    <definedName name="UNI_RET_UNIT" hidden="1">2</definedName>
    <definedName name="UNI_RET_VALUE" hidden="1">16</definedName>
    <definedName name="YEAR">[1]Outcomes!$B$3</definedName>
    <definedName name="Yearending">#REF!</definedName>
    <definedName name="Year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71" i="7" l="1"/>
  <c r="M266" i="7"/>
  <c r="H272" i="7"/>
  <c r="M202" i="7"/>
  <c r="J319" i="7"/>
  <c r="J321" i="7" s="1"/>
  <c r="J322" i="7" s="1"/>
  <c r="M141" i="7"/>
  <c r="M136" i="7"/>
  <c r="M304" i="7"/>
  <c r="M299" i="7"/>
  <c r="M100" i="7"/>
  <c r="J320" i="7" l="1"/>
  <c r="O295" i="7"/>
  <c r="M288" i="7"/>
  <c r="M282" i="7"/>
  <c r="M265" i="7" l="1"/>
  <c r="M260" i="7"/>
  <c r="M245" i="7"/>
  <c r="M244" i="7"/>
  <c r="M239" i="7"/>
  <c r="O235" i="7" l="1"/>
  <c r="M219" i="7"/>
  <c r="O215" i="7" l="1"/>
  <c r="M197" i="7"/>
  <c r="M178" i="7" l="1"/>
  <c r="M171" i="7"/>
  <c r="M152" i="7"/>
  <c r="M135" i="7"/>
  <c r="J133" i="7"/>
  <c r="M130" i="7"/>
  <c r="M112" i="7" l="1"/>
  <c r="M106" i="7"/>
  <c r="M83" i="7" l="1"/>
  <c r="M73" i="7"/>
  <c r="M62" i="7"/>
  <c r="M61" i="7"/>
  <c r="M52" i="7"/>
  <c r="M41" i="7"/>
  <c r="M36" i="7"/>
  <c r="M14" i="7" l="1"/>
</calcChain>
</file>

<file path=xl/sharedStrings.xml><?xml version="1.0" encoding="utf-8"?>
<sst xmlns="http://schemas.openxmlformats.org/spreadsheetml/2006/main" count="3232" uniqueCount="280">
  <si>
    <t xml:space="preserve">PART 18A </t>
  </si>
  <si>
    <t>=Tradingname</t>
  </si>
  <si>
    <t xml:space="preserve">Year ending </t>
  </si>
  <si>
    <t>=Yearending</t>
  </si>
  <si>
    <t>Actual prices payable</t>
  </si>
  <si>
    <t>Table:  Actual prices payable</t>
  </si>
  <si>
    <t>Service</t>
  </si>
  <si>
    <t>Contract and service dates and terms</t>
  </si>
  <si>
    <t xml:space="preserve">Price </t>
  </si>
  <si>
    <t>Prices payable as in the contract (excluding GST)</t>
  </si>
  <si>
    <t>fixed price unit ($/GJ or $/GJ/day)</t>
  </si>
  <si>
    <t>Unique contract identifier (assigned by service provider)</t>
  </si>
  <si>
    <t>this allows users to understand timing of actual demand for services and when there may be availability</t>
  </si>
  <si>
    <t xml:space="preserve"> if the fixed price covers more than one service, put 0 in the subsequent rows for those services within the same contract that are sold bundled under a single price</t>
  </si>
  <si>
    <t>Part 18A facility by means of which the service is provided r198G(1)(a)</t>
  </si>
  <si>
    <t>Date contract first entered into r198G(1)(b)</t>
  </si>
  <si>
    <t xml:space="preserve">Service term start date r198G(1)(c) </t>
  </si>
  <si>
    <t>Service Type  r198G(1)(d)</t>
  </si>
  <si>
    <t>unit of contracted quantity (GJ or GJ/day)</t>
  </si>
  <si>
    <t>Date contract last varied r198G(1)(b)</t>
  </si>
  <si>
    <t xml:space="preserve">Service term end date r198G(1)(c) </t>
  </si>
  <si>
    <t xml:space="preserve"> if the variable price covers more than one service, put 0 in the subsequent rows for those services within the same contract that are sold bundled under a single price</t>
  </si>
  <si>
    <t>if price has been converted into $/GJ or $/Gj/day under r198G(1)(i) provide original price unit and  explanation of how conversion was made in this column</t>
  </si>
  <si>
    <t xml:space="preserve">Where a contract contains multiple services, each service should be listed on separate rows even if bundled together for pricing purposes. </t>
  </si>
  <si>
    <t>Identifiers</t>
  </si>
  <si>
    <t>Dates of services</t>
  </si>
  <si>
    <t>Quantity</t>
  </si>
  <si>
    <t>please list actual dates service is in use, if service is not non-stop between service term start and end dates. r198H(2)(b)</t>
  </si>
  <si>
    <t>original price per unit and description of conversion required under r198G(1)(i))</t>
  </si>
  <si>
    <t>Fixed price for service - if the fixed price covers more than one service, put 0 in the subsequent rows for those services within the same contract that are sold bundled under a single price 
(r198G(1)(h))</t>
  </si>
  <si>
    <t>Notes (optional)</t>
  </si>
  <si>
    <t>Are terms and conditions are the same or substantially the same as the relevant published Standing Terms 
r198G(1)(g)</t>
  </si>
  <si>
    <t>Non-price terms and conditions</t>
  </si>
  <si>
    <t>Priority (firm or as available and interruptible or other (described in column W))
r198G(1)(e)</t>
  </si>
  <si>
    <t>Please separately list the components of the fixed and variable prices of the service to the extent they are separately identified in the contract. 
r198G(1)(j)</t>
  </si>
  <si>
    <t>Type of price structure - fixed/variable/ combination 
r198G(1)(j)</t>
  </si>
  <si>
    <t>fixed price unit ($/GJ or $/GJ/day) r198G(i)</t>
  </si>
  <si>
    <t>variable price for service -  if the variable price covers more than one service, put 0 in the subsequent rows for those services within the same contract that are sold bundled under a single price
 r198G(1)(h)</t>
  </si>
  <si>
    <t>variable price unit ($/GJ or $/GJ/day) r198G(1)(i)</t>
  </si>
  <si>
    <t>price escalation mechanism for fixed price r198G(1)(k)</t>
  </si>
  <si>
    <t>price escalation mechanism for variable price component  r198G(1)(k)</t>
  </si>
  <si>
    <t>To be assigned by Part 18A service provider to link multiple services offered under single contracts (do not leave blank)</t>
  </si>
  <si>
    <t xml:space="preserve">Applicable quantity for the service  - please list contracted quantity under r198G(1)(f), including:
For compression service facilities 
r198G(1)(f)(i) 
maximum daily quantity
For storage facilities 
r198G(1)(f)(ii)
storage capacity for storage services or
 maximum daily quantities for injection and withdrawal rates, where relevant. </t>
  </si>
  <si>
    <t>Iona Gas Storage Facility</t>
  </si>
  <si>
    <t>Injection into SWP (firm capacity)</t>
  </si>
  <si>
    <t>1/01/2021*</t>
  </si>
  <si>
    <t>N/A (service is non-stop)</t>
  </si>
  <si>
    <t>180000</t>
  </si>
  <si>
    <t>GJ/day</t>
  </si>
  <si>
    <t>Fixed price</t>
  </si>
  <si>
    <t>$/GJ/Day</t>
  </si>
  <si>
    <t>Original price: $275 per GJ/day per annum; Conversion: Original price/365</t>
  </si>
  <si>
    <t>As at 1 Oct 2015. Escalated on each 1 Jan, starting with the first escalation on 1 Jan 2016, using September quarter CPI weighted average of 8 capital cities</t>
  </si>
  <si>
    <t>As stated (already separately identified)</t>
  </si>
  <si>
    <t>No</t>
  </si>
  <si>
    <t>firm</t>
  </si>
  <si>
    <t>*Service was provided prior to 1 Jan 2021, but the contracted quantity, which has now expired, was different from the quantity set out in column J.</t>
  </si>
  <si>
    <t>Injection into SEA Gas (firm capacity)</t>
  </si>
  <si>
    <t>As above</t>
  </si>
  <si>
    <t>90000</t>
  </si>
  <si>
    <t>Withdrawal from Reservoir (firm capacity)</t>
  </si>
  <si>
    <t>Injection into Reservoir (firm capacity)</t>
  </si>
  <si>
    <t>45000</t>
  </si>
  <si>
    <t>Withdrawal from SWP (firm capacity)</t>
  </si>
  <si>
    <t>Withdrawal from SEA Gas (firm capacity)</t>
  </si>
  <si>
    <t>Bypass Service (firm capacity)*</t>
  </si>
  <si>
    <t>60000</t>
  </si>
  <si>
    <t>As above
* This bypass service provides the customer with some additional capacity rights to withdraw gas at a connection point for injection at another connection point, in certain circumstances.</t>
  </si>
  <si>
    <t>Bypass SWP Withdrawal (firm capacity)*</t>
  </si>
  <si>
    <t>15000</t>
  </si>
  <si>
    <t>Bypass SEA Gas Withdrawal (firm capacity)*</t>
  </si>
  <si>
    <t>Storage Capacity (firm capacity)</t>
  </si>
  <si>
    <t>7200000</t>
  </si>
  <si>
    <t>GJ</t>
  </si>
  <si>
    <t>Withdrawal from SWP for Injection into Reservoir (actual usage)</t>
  </si>
  <si>
    <t>N/A - no contracted quantity</t>
  </si>
  <si>
    <t>Variable price</t>
  </si>
  <si>
    <t>0.0765</t>
  </si>
  <si>
    <t>$/GJ</t>
  </si>
  <si>
    <t>other (specify in column W)</t>
  </si>
  <si>
    <t>In relation to column V - 'other' selected as this item reflects the price for an actual service provided</t>
  </si>
  <si>
    <t>Withdrawal from SWP for injection into SEAGas (actual usage)</t>
  </si>
  <si>
    <t>Withdrawal from Reservoir for injection into SWP (actual usage)</t>
  </si>
  <si>
    <t>0.0383</t>
  </si>
  <si>
    <t>Withdrawal from Reservoir for injection into SEA Gas (actual usage)</t>
  </si>
  <si>
    <t>Withdrawal from SEA Gas for injection into Reservoir (actual usage)</t>
  </si>
  <si>
    <t>0.0128</t>
  </si>
  <si>
    <t>Withdrawal from SEA Gas for injection into SWP (actual usage)</t>
  </si>
  <si>
    <t>Approved Injection into Reservoir (as-available)</t>
  </si>
  <si>
    <t>1/01/2022*</t>
  </si>
  <si>
    <t>0.7655</t>
  </si>
  <si>
    <t>as available and interruptible</t>
  </si>
  <si>
    <t>* In relation to column G - the service was provided before 1 January 2022, however the price was varied before this date.</t>
  </si>
  <si>
    <t>Approved Injection into SWP (as-available)</t>
  </si>
  <si>
    <t>* In relation to column G - the service was provided before 1 January 2021, however the price was varied before this date.</t>
  </si>
  <si>
    <t>Approved Injection into SEA Gas (as-available)</t>
  </si>
  <si>
    <t>1.5309</t>
  </si>
  <si>
    <t>Unapproved Injection into Reservoir (as-available)</t>
  </si>
  <si>
    <t>3.0619</t>
  </si>
  <si>
    <t>Unapproved Injection into SWP (as-available)</t>
  </si>
  <si>
    <t>Unapproved Injection into SEA Gas (as-available)</t>
  </si>
  <si>
    <t>6.1237</t>
  </si>
  <si>
    <t>IGSF01</t>
  </si>
  <si>
    <t>1/01/2020*</t>
  </si>
  <si>
    <t>Original price: $264.7 per GJ/day per annum; Conversion: Original price/365</t>
  </si>
  <si>
    <t>As at 1 Jul 2017. Escalated on each 1 Jan, starting with the first escalation on 1 Jan 2018, using September quarter CPI weighted average of 8 capital cities</t>
  </si>
  <si>
    <t>* Service was provided prior to 1 January 2020, but the contracted quantity, which has now expired, was different from the quantity set out in columnJ.</t>
  </si>
  <si>
    <t>* Service was provided prior to 1 January 2021, but the contracted quantity was varied.</t>
  </si>
  <si>
    <t>21/09/2022*</t>
  </si>
  <si>
    <t>* Service was provided prior to 21 September 2022, but the contracted quantity was varied.</t>
  </si>
  <si>
    <t>Injection into SEAGas (firm capacity)</t>
  </si>
  <si>
    <t>Original price: $25 per GJ/day per annum; Conversion: Original price/365</t>
  </si>
  <si>
    <t>0 / 0.9*</t>
  </si>
  <si>
    <t>*Service was provided prior to 21 September 2022, but the price was varied. 
* In relation to column O - the applicable rate is $0 (Free) for the as-available reservoir injection service up to a limit of 100% of the Injection into Reservoir (firm service) contracted quantity, and then $0.90 for any as-available reservoir injection service provided above this quantity.</t>
  </si>
  <si>
    <t>IGSF02</t>
  </si>
  <si>
    <t>210000</t>
  </si>
  <si>
    <t>Original price: $278.26 per GJ/day per annum; Conversion: Original price/365</t>
  </si>
  <si>
    <t>52500</t>
  </si>
  <si>
    <t>Injection into DP1 (firm capacity)</t>
  </si>
  <si>
    <t>100000</t>
  </si>
  <si>
    <t>Withdrawal from DP1 (as-available capacity)</t>
  </si>
  <si>
    <t>In relation to column V - 'other' selected as the service is subject to availability in accordance with the terms of the contract.</t>
  </si>
  <si>
    <t>8400000</t>
  </si>
  <si>
    <t>Additional Storage Capacity (firm capacity)</t>
  </si>
  <si>
    <t>1600000</t>
  </si>
  <si>
    <t>Enhanced Compression Capacity (firm capacity)</t>
  </si>
  <si>
    <t>5000</t>
  </si>
  <si>
    <t>126000</t>
  </si>
  <si>
    <t>31500</t>
  </si>
  <si>
    <t>5040000</t>
  </si>
  <si>
    <t>960000</t>
  </si>
  <si>
    <t>3000</t>
  </si>
  <si>
    <t>21000</t>
  </si>
  <si>
    <t>Original price: $22.33 per GJ/day per annum; Conversion: Original price/365</t>
  </si>
  <si>
    <t>As at 1 Jan 2015. Escalated on each 1 Jan, starting with the first escalation on 1 Jan 2016, using September quarter CPI weighted average of 8 capital cities</t>
  </si>
  <si>
    <t>Flow to DP1 (actual usage)</t>
  </si>
  <si>
    <t>Withdrawal from DP1 for injection to SWP (actual usage)</t>
  </si>
  <si>
    <t>Withdrawal from DP1 for injection to SEA Gas (actual usage)</t>
  </si>
  <si>
    <t>Withdrawal from DP1 for injection to Reservoir (actual usage)</t>
  </si>
  <si>
    <t>In relation to column 'V' - service is as-available and interruptible unless provided on a firm basis in accordance with the terms of the agreement.</t>
  </si>
  <si>
    <t>1/01/2018*</t>
  </si>
  <si>
    <t>Original price: $230 per GJ/day per annum; Conversion: Original price/365</t>
  </si>
  <si>
    <t>As at 1 Jan 2018. Escalated on each 1 Jan, starting with the first escalation on 1 Jan 2019, using September quarter CPI weighted average of 8 capital cities</t>
  </si>
  <si>
    <t>*Service was provided prior to 1 Jan 2018, but the applicable contracted quantity and pricing changed.</t>
  </si>
  <si>
    <t>1/03/2018*</t>
  </si>
  <si>
    <t>*Service was provided prior to 1 Mar 2018, but the contracted quantity, which has now expired, was different from the quantity set out in column J.</t>
  </si>
  <si>
    <t>*Service was provided prior to 1 Jan 2018, but the applicable pricing changed.</t>
  </si>
  <si>
    <t>As above*</t>
  </si>
  <si>
    <t>*Service was provided prior to 1 Jan 2018, but the applicable contracted quantity and pricing has changed.</t>
  </si>
  <si>
    <t>35000</t>
  </si>
  <si>
    <t>*Service was provided prior to 1 Jan 2018, but the contracted quantity, which has now expired, was different from the quantity set out in column J.</t>
  </si>
  <si>
    <t>1600000*</t>
  </si>
  <si>
    <t>Original price: $230 per GJ/day per annum; Conversion: Original price/4/365*</t>
  </si>
  <si>
    <t>* Service was provided prior to 1 Jan 2018. but the applicable contracted quantity and pricing has changed.
* The fixed price in column M has been represented in a way that is equivalent to how the bundled price for the firm capacity services above (excluding Injection into SEA Gas firm capacity) is represented (as set out in the entry for 'Injection into SWP (firm capacity)'). In relation to Column Q, the conversion to a daily rate has been undertaken in accordance with the following formula: $230 per GJ/day per annum / 365 / 4 (to represent the cost of additional storage capacity service in SWP injection terms).</t>
  </si>
  <si>
    <t>20000</t>
  </si>
  <si>
    <t>IGSF03</t>
  </si>
  <si>
    <t>Not applicable</t>
  </si>
  <si>
    <t>Yes</t>
  </si>
  <si>
    <t>Original price: $366.45 per GJ/day per annum; Conversion: Original price/365</t>
  </si>
  <si>
    <t>As at 1 Jul 2019. Escalated on each 1 Jan, starting with the first escalation on 1 Jan 2020, using September quarter CPI weighted average of 8 capital cities</t>
  </si>
  <si>
    <t>10000</t>
  </si>
  <si>
    <t>800000</t>
  </si>
  <si>
    <t>25000</t>
  </si>
  <si>
    <t>12500</t>
  </si>
  <si>
    <t>6250</t>
  </si>
  <si>
    <t>1000000</t>
  </si>
  <si>
    <t>0.0918</t>
  </si>
  <si>
    <t>Original price is as at 1 Jul 2019. Escalated on each 1 Jan, starting with the first escalation on 1 Jan 2020, using September quarter CPI weighted average of 8 capital cities</t>
  </si>
  <si>
    <t>0.0459</t>
  </si>
  <si>
    <t>As above
* Service not included in contract prior to this date.</t>
  </si>
  <si>
    <t>0 / 0.94*</t>
  </si>
  <si>
    <t xml:space="preserve">* In relation to column G - service was provided prior to 1 January 2021 but was subject to certain variations.
* The customer may, for certain specified periods during the term, obtain a quantity of free reservoir injection (when coupled with SWP withdrawal) as an as-available service, subject to making prepayments for this right. All other as-available reservoir injection services (including services in excess of this free quantity) will be subject to a price of $0.94/GJ. </t>
  </si>
  <si>
    <t>0.94</t>
  </si>
  <si>
    <t>1.83</t>
  </si>
  <si>
    <t>* In relation to column G - service was provided prior to 1 January 2021  but was subject to certain variations.</t>
  </si>
  <si>
    <t>3.74</t>
  </si>
  <si>
    <t>10.37</t>
  </si>
  <si>
    <t>IGSF05</t>
  </si>
  <si>
    <t xml:space="preserve">Not applicable </t>
  </si>
  <si>
    <t>Withdeawal from SEA Gas (firm capacity)</t>
  </si>
  <si>
    <t>1/07/2022*</t>
  </si>
  <si>
    <t>Original price: $345.25 per GJ/day per annum; Conversion: Original price/365</t>
  </si>
  <si>
    <t>*Service was provided prior to 1 July 2022, but the contracted quantity was different from the quantity set out in column J.</t>
  </si>
  <si>
    <t>Original price: $25.94 per GJ/day per annum; Conversion: Original price/365</t>
  </si>
  <si>
    <t>*In relation to column O - the applicable rate is $0 (Free) for the as-available reservoir injection service up to a limit of 50% of the Injection into Reservoir (firm service) contracted quantity, and then $0.94 for any as-available reservoir injection service provided above this quantity.</t>
  </si>
  <si>
    <t>IGSF07</t>
  </si>
  <si>
    <t>1/05/2022*</t>
  </si>
  <si>
    <t>Original price: $356.93 per GJ/day per annum; Conversion: Original price/365</t>
  </si>
  <si>
    <t>Original price is as at 1 Jul 2017. Escalated on each 1 Jan, starting with the first escalation on 1 Jan 2018, using September quarter CPI weighted average of 8 capital cities</t>
  </si>
  <si>
    <t>*Service was provided prior to 1 May 2022, but the contracted quantity, which has now expired, was different from the quantity set out in column J.</t>
  </si>
  <si>
    <t>1/04/2022*</t>
  </si>
  <si>
    <t>*Service was provided prior to 1 Apr 2022, but the contracted quantity, which has now expired, was different from the quantity set out in column J.</t>
  </si>
  <si>
    <t>Original price is as at 1 Oct 2017. Escalated on each 1 Jan, starting with the first escalation on 1 Jan 2018, using September quarter CPI weighted average of 8 capital cities</t>
  </si>
  <si>
    <t>0 / 0.90*</t>
  </si>
  <si>
    <t>* In relation to column O - the applicable rate is $0 (Free) for the as-available reservoir injection service up to a limit of 50% of the Injection into Reservoir (firm service) contracted quantity, and then $0.90/GJ for any as-available reservoir injection service provided above this quantity.</t>
  </si>
  <si>
    <t>As advised*</t>
  </si>
  <si>
    <t>* In relation to column O - the applicable rate for this service is to be advised if the service is requested by the customer. No such rate has yet been requested or provided.</t>
  </si>
  <si>
    <t>IGSF08</t>
  </si>
  <si>
    <t>Original price: $268 per GJ/day per annum; Conversion: Original price/365</t>
  </si>
  <si>
    <t>Injection into Mortlake (firm capacity)</t>
  </si>
  <si>
    <t>Withdrawal from DP1 (firm capacity)</t>
  </si>
  <si>
    <t>1/03/2023*</t>
  </si>
  <si>
    <t xml:space="preserve">* In relation to column G, the service was provided before 1 March 2023, but was subject to certain variations. </t>
  </si>
  <si>
    <t>Original price: $24 per GJ/day per annum; Conversion: Original price/365</t>
  </si>
  <si>
    <t>Withdrawal from SWP for injection into Mortlake (actual usage)</t>
  </si>
  <si>
    <t>Withdrawal from Reservoir for injection into Mortlake (actual usage)</t>
  </si>
  <si>
    <t>Withdrawal from DP1 for injection into Reservoir (actual usage)</t>
  </si>
  <si>
    <t>Withdrawal from DP1 for injection into SWP (actual usage)</t>
  </si>
  <si>
    <t>Withdrawal from DP1 for injection into SEA Gas (actual usage)</t>
  </si>
  <si>
    <t>Withdrawal from DP1 for injection into Mortlake (actual usage)</t>
  </si>
  <si>
    <t>Approved Injection into Mortlake (as-available)</t>
  </si>
  <si>
    <t>Unapproved Injection into Mortlake (as-available)</t>
  </si>
  <si>
    <t>IGSF09</t>
  </si>
  <si>
    <t>Original price: $450 per GJ/day per annum; Conversion: Original price/365</t>
  </si>
  <si>
    <t>Original price is as at 1 Jul 2023. Escalated on each 1 Jan, starting with the first escalation on 1 Jan 2024, using September quarter CPI weighted average of 8 capital cities</t>
  </si>
  <si>
    <t>IGSF10</t>
  </si>
  <si>
    <t>Original price: $346.75 per GJ/day per annum; Conversion: Original price/365</t>
  </si>
  <si>
    <t>As at 1 Jul 2022. Escalated on each 1 Jan, starting with the first escalation on 1 Jan 2023, using September quarter CPI weighted average of 8 capital cities</t>
  </si>
  <si>
    <t xml:space="preserve">*In relation to column G, the service was provided before 1 January 2023, however the fixed price did not apply. </t>
  </si>
  <si>
    <t>Storage Capacity (additional storage limit)</t>
  </si>
  <si>
    <t>In relation to column V - 'other' selected as this capacity entitlement can be varied by Lochard Energy.</t>
  </si>
  <si>
    <t>0 / 0.9913*</t>
  </si>
  <si>
    <t xml:space="preserve">* In relation to column O - the applicable rate is:
$0 (Free) - up to a maximum cumulative total of 320 TJ per calendar year of reservoir injection provided as an as-available service; and
$0.9913/GJ for reservoir injection provided as an as-available service during the remainder of a calendar year, once the above limit for that year has been reached. </t>
  </si>
  <si>
    <t>IGSF11</t>
  </si>
  <si>
    <t>Original price: $352.56 per GJ/day per annum; Conversion: Original price/365</t>
  </si>
  <si>
    <t>As at 1 Jul 2020. Escalated on each 1 Jan, starting with the first escalation on 1 Jan 2021, using September quarter CPI weighted average of 8 capital cities</t>
  </si>
  <si>
    <t>*Service was provided prior to 1 Jan 2022, but the contracted quantity was different from the quantity set out in column J. 
*For the part of this service period covering 1 Jan 2023 to 31 Dec 2024, the overall capacity rights are higher than represented in column J but the remaining portion of those rights have a different price. This is represented in separate rows below.</t>
  </si>
  <si>
    <t xml:space="preserve">As above </t>
  </si>
  <si>
    <t>As Above</t>
  </si>
  <si>
    <t>Original price: $26.37 per GJ/day per annum; Conversion: Original price/365</t>
  </si>
  <si>
    <t>Original price: $433.83 per GJ/day per annum; Conversion: Original price/365</t>
  </si>
  <si>
    <t>This row represents an additional tranche of capacity, to which a different price applies, for the service period from 1 Jan 2024 to 31 Dec 2024.</t>
  </si>
  <si>
    <t>1/1/2023*</t>
  </si>
  <si>
    <t>0 / 0.95**</t>
  </si>
  <si>
    <t>*Service was provided prior to 1 Jan 2023, but there were certain variations in relation to pricing prior to that date.  
**In relation to column O - the applicable rate is $0 (Free) for the as-available reservoir injection service up to a limit of 50% of the Injection into Reservoir (firm service) contracted quantity, and then $0.95 for any as-available reservoir injection service provided above this quantity.</t>
  </si>
  <si>
    <t>IGSF12</t>
  </si>
  <si>
    <t>1/07/2020*</t>
  </si>
  <si>
    <t>Original price: 362.57 per GJ/day per annum; Conversion method: Original price/365</t>
  </si>
  <si>
    <t>As at 1 Jul 2020. Escalated on each 1 Jan, starting with the first escalation on 1 Jan 2021, using Sep quarter CPI weighted average of 8 capital cities</t>
  </si>
  <si>
    <t>* Service was provided prior to 1 July 2020, but the contract quantity, which now no longer applies, was different from the quantity set out in column J.</t>
  </si>
  <si>
    <t>Original price: $26.37 per GJ/day per annum; Conversion method: Original price/365</t>
  </si>
  <si>
    <t>* In relation to column G - service was provided prior to 1 July 2020, but an amended price (in $2020) replaced the previous price. 
In relation to column V - 'other' selected as this item reflects the price for an actual service provided</t>
  </si>
  <si>
    <t>0 / 0.95*</t>
  </si>
  <si>
    <t>* In relation to column G - service was provided prior to 1 April 2023, but was subject to variations in pricing which have now expired.
* In relation to column O, the applicable rate is $0 (Free) for the as-available reservoir injection service up to a limit of 6 TJ per gas day, and then $0.95/GJ for any as-available reservoir injection service provided above this quantity.</t>
  </si>
  <si>
    <t xml:space="preserve">* In relation to column G - service was provided prior to 1 July 2020, but an amended price (in $2020) replaced the previous price. </t>
  </si>
  <si>
    <t>IGSF13</t>
  </si>
  <si>
    <t>1/10/2022*</t>
  </si>
  <si>
    <t>Original price: $360.54 per GJ/day per annum; Conversion: Original price/365</t>
  </si>
  <si>
    <t>Original price is as at 1 Jul 2022. Escalated on each 1 Jan, starting with the first escalation on 1 Jan 2023, using September quarter CPI weighted average of 8 capital cities</t>
  </si>
  <si>
    <t>*Service was provided prior to 1 October 2022, but the contracted quantity, which no longer applies, was different from the quantity set out in column J.</t>
  </si>
  <si>
    <t>Original price: $27.35 per GJ/day per annum; Conversion: Original price/365</t>
  </si>
  <si>
    <t>0 / 0.9786 / 0.8807*</t>
  </si>
  <si>
    <t>* In relation to column O - the applicable rate is:
-  for any as-available reservoir injection service provided up to 5 TJ per gas day - $0 (Free); and
- for any as-available reservoir injection service provided above 5 TJ on a gas day - $0.9786/GJ (unless certain provisions under the agreement have been triggered in respect of a calendar year during the term, in which case, a lower rate of $0.9786/GJ x 0.9 will apply during that year instead)</t>
  </si>
  <si>
    <t>IGSF14</t>
  </si>
  <si>
    <r>
      <t xml:space="preserve">Date to which the actual prices payable information above is current: </t>
    </r>
    <r>
      <rPr>
        <sz val="12"/>
        <rFont val="Arial"/>
        <family val="2"/>
      </rPr>
      <t>until an agreement is varied, or changes otherwise arise in respect of the details set out above (e.g. exercise of options).</t>
    </r>
  </si>
  <si>
    <r>
      <t xml:space="preserve">Information replaces an earlier version: </t>
    </r>
    <r>
      <rPr>
        <sz val="12"/>
        <rFont val="Arial"/>
        <family val="2"/>
      </rPr>
      <t>Yes</t>
    </r>
  </si>
  <si>
    <t>1/01/2024*</t>
  </si>
  <si>
    <t>*Service was provided prior to 1 January 2024, but the contracted quantity, which has now expired, was different from the quantity set out in column J.</t>
  </si>
  <si>
    <t>Original price: $327 per GJ/day per annum; Conversion: Original price/365</t>
  </si>
  <si>
    <t>Original price: $30.92 per GJ/day per annum; Conversion: Original price/365</t>
  </si>
  <si>
    <t>Withdrawal from SEA Gas for Injection into Reservoir (actual usage)</t>
  </si>
  <si>
    <t>As of 1 Oct 2015. Escalated on each 1 Jan, starting with the first escalation on 1 Jan 2016, using September quarter CPI weighted average of 8 capital cities</t>
  </si>
  <si>
    <t>As of 1 Jul 2017. Escalated on each 1 Jan, starting with the first escalation on 1 Jan 2018, using September quarter CPI weighted average of 8 capital cities</t>
  </si>
  <si>
    <t>As of 1 Jan 2018. Escalated on each 1 Jan, starting with the first escalation on 1 Jan 2019, using September quarter CPI weighted average of 8 capital cities</t>
  </si>
  <si>
    <t>As of 1 Jan 2015. Escalated on each 1 Jan, starting with the first escalation on 1 Jan 2016, using September quarter CPI weighted average of 8 capital cities</t>
  </si>
  <si>
    <t>As of 1 Jan 2020. Escalated on each 1 Jan, starting with the first escalation on 1 Jan 2021, using September quarter CPI weighted average of 8 capital cities.</t>
  </si>
  <si>
    <t>As of 1 Jul 2019. Escalated on each 1 Jan, starting with the first escalation on 1 Jan 2020, using September quarter CPI weighted average of 8 capital cities</t>
  </si>
  <si>
    <t>Original price is as of 1 Jul 2017. Escalated on each 1 Jan, starting with the first escalation on 1 Jan 2018, using September quarter CPI weighted average of 8 capital cities</t>
  </si>
  <si>
    <t>Original price is as of 1 Jul 2023. Escalated on each 1 Jan, starting with the first escalation on 1 Jan 2024, using September quarter CPI weighted average of 8 capital cities</t>
  </si>
  <si>
    <t>As of 1 Jul 2022. Escalated on each 1 Jan, starting with the first escalation on 1 Jan 2023, using September quarter CPI weighted average of 8 capital cities</t>
  </si>
  <si>
    <t>As of 1 Jul 2020. Escalated on each 1 Jan, starting with the first escalation on 1 Jan 2021, using September quarter CPI weighted average of 8 capital cities</t>
  </si>
  <si>
    <t>As of 1 Jul 2020. Escalated on each 1 Jan, starting with the first escalation on 1 Jan 2021, using Sep quarter CPI weighted average of 8 capital cities</t>
  </si>
  <si>
    <t>Original price is as of 1 Jul 2022. Escalated on each 1 Jan, starting with the first escalation on 1 Jan 2023, using September quarter CPI weighted average of 8 capital cities</t>
  </si>
  <si>
    <t>IGSF15</t>
  </si>
  <si>
    <t>Original price is as of 1 Jan 2024. Escalated on each 1 Jan, starting with the first escalation on 1 Jan 2025, using September quarter CPI weighted average of 8 capital cities until 31 Dec 2037. From 1 Jan 2038, the price escalation mechanism is the same as above unless the CPI increase is greater than 3%, in which case, escalation is based on 0.8 times the change in the September quarter CPI weighted average of 8 capital cities.</t>
  </si>
  <si>
    <t>As at 1 Jul 2019. Escalated on 1 April 2025 and each subsequent 1 Jan during the agreement term, using September quarter CPI weighted average of 8 capital cities</t>
  </si>
  <si>
    <t>IGSF16</t>
  </si>
  <si>
    <t>25/10/023</t>
  </si>
  <si>
    <t>Original price: $460.62 per GJ/day per annum; Conversion: Original price/365</t>
  </si>
  <si>
    <r>
      <t>Date of publication / last update:</t>
    </r>
    <r>
      <rPr>
        <sz val="12"/>
        <rFont val="Arial"/>
        <family val="2"/>
      </rPr>
      <t xml:space="preserve"> 17 December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</si>
</sst>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0"/>
  </numFmts>
  <fonts count="14" x14ac:knownFonts="1">
    <font>
      <sz val="11"/>
      <color theme="1"/>
      <name val="Calibri"/>
      <family val="2"/>
      <scheme val="minor"/>
    </font>
    <font>
      <b/>
      <sz val="16"/>
      <color theme="0"/>
      <name val="Arial"/>
      <family val="2"/>
    </font>
    <font>
      <sz val="10"/>
      <name val="Arial"/>
      <family val="2"/>
    </font>
    <font>
      <b/>
      <sz val="12"/>
      <name val="Arial"/>
      <family val="2"/>
    </font>
    <font>
      <sz val="10"/>
      <name val="Arial"/>
      <family val="2"/>
    </font>
    <font>
      <b/>
      <sz val="10"/>
      <color theme="0"/>
      <name val="Arial"/>
      <family val="2"/>
    </font>
    <font>
      <b/>
      <sz val="10"/>
      <color indexed="9"/>
      <name val="Arial"/>
      <family val="2"/>
    </font>
    <font>
      <sz val="10"/>
      <color indexed="9"/>
      <name val="Arial"/>
      <family val="2"/>
    </font>
    <font>
      <sz val="12"/>
      <name val="Arial"/>
      <family val="2"/>
    </font>
    <font>
      <sz val="10"/>
      <color theme="0"/>
      <name val="Arial"/>
      <family val="2"/>
    </font>
    <font>
      <sz val="8"/>
      <name val="Calibri"/>
      <family val="2"/>
      <scheme val="minor"/>
    </font>
    <font>
      <sz val="10"/>
      <color rgb="FFFF0000"/>
      <name val="Arial"/>
      <family val="2"/>
    </font>
    <font>
      <sz val="10"/>
      <color theme="1"/>
      <name val="Arial"/>
      <family val="2"/>
    </font>
    <font>
      <sz val="10"/>
      <color rgb="FF0070C0"/>
      <name val="Arial"/>
      <family val="2"/>
    </font>
  </fonts>
  <fills count="10">
    <fill>
      <patternFill patternType="none"/>
    </fill>
    <fill>
      <patternFill patternType="gray125"/>
    </fill>
    <fill>
      <patternFill patternType="solid">
        <fgColor theme="1"/>
        <bgColor indexed="64"/>
      </patternFill>
    </fill>
    <fill>
      <patternFill patternType="solid">
        <fgColor rgb="FF17415D"/>
        <bgColor indexed="64"/>
      </patternFill>
    </fill>
    <fill>
      <patternFill patternType="solid">
        <fgColor indexed="9"/>
        <bgColor indexed="64"/>
      </patternFill>
    </fill>
    <fill>
      <patternFill patternType="solid">
        <fgColor theme="0" tint="-0.499984740745262"/>
        <bgColor indexed="64"/>
      </patternFill>
    </fill>
    <fill>
      <patternFill patternType="solid">
        <fgColor rgb="FF2B7AA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8">
    <xf numFmtId="0" fontId="0" fillId="0" borderId="0"/>
    <xf numFmtId="49" fontId="1" fillId="2" borderId="0">
      <alignment vertical="center"/>
    </xf>
    <xf numFmtId="0" fontId="2" fillId="4" borderId="0"/>
    <xf numFmtId="0" fontId="1" fillId="5" borderId="0">
      <alignment vertical="center"/>
    </xf>
    <xf numFmtId="0" fontId="2" fillId="4" borderId="0"/>
    <xf numFmtId="0" fontId="2" fillId="4" borderId="0"/>
    <xf numFmtId="164" fontId="2" fillId="0" borderId="0" applyFont="0" applyFill="0" applyBorder="0" applyAlignment="0" applyProtection="0"/>
    <xf numFmtId="164" fontId="2" fillId="0" borderId="0" applyFont="0" applyFill="0" applyBorder="0" applyAlignment="0" applyProtection="0"/>
  </cellStyleXfs>
  <cellXfs count="184">
    <xf numFmtId="0" fontId="0" fillId="0" borderId="0" xfId="0"/>
    <xf numFmtId="49" fontId="1" fillId="3" borderId="0" xfId="1" applyFill="1">
      <alignment vertical="center"/>
    </xf>
    <xf numFmtId="0" fontId="2" fillId="4" borderId="0" xfId="2" applyProtection="1">
      <protection locked="0"/>
    </xf>
    <xf numFmtId="49" fontId="1" fillId="3" borderId="0" xfId="1" quotePrefix="1" applyFill="1">
      <alignment vertical="center"/>
    </xf>
    <xf numFmtId="14" fontId="1" fillId="3" borderId="0" xfId="2" quotePrefix="1" applyNumberFormat="1" applyFont="1" applyFill="1" applyAlignment="1">
      <alignment horizontal="right"/>
    </xf>
    <xf numFmtId="0" fontId="1" fillId="5" borderId="0" xfId="3">
      <alignment vertical="center"/>
    </xf>
    <xf numFmtId="0" fontId="3" fillId="0" borderId="0" xfId="4" applyFont="1" applyFill="1" applyAlignment="1" applyProtection="1">
      <alignment vertical="center"/>
      <protection locked="0"/>
    </xf>
    <xf numFmtId="0" fontId="4" fillId="4" borderId="0" xfId="2" applyFont="1" applyProtection="1">
      <protection locked="0"/>
    </xf>
    <xf numFmtId="0" fontId="8" fillId="4" borderId="0" xfId="2" applyFont="1" applyProtection="1">
      <protection locked="0"/>
    </xf>
    <xf numFmtId="49" fontId="7" fillId="6" borderId="14" xfId="5" applyNumberFormat="1" applyFont="1" applyFill="1" applyBorder="1" applyAlignment="1">
      <alignment horizontal="center" vertical="center" wrapText="1"/>
    </xf>
    <xf numFmtId="49" fontId="7" fillId="6" borderId="15" xfId="5" applyNumberFormat="1" applyFont="1" applyFill="1" applyBorder="1" applyAlignment="1">
      <alignment horizontal="center" vertical="center" wrapText="1"/>
    </xf>
    <xf numFmtId="49" fontId="9" fillId="6" borderId="16" xfId="5" applyNumberFormat="1" applyFont="1" applyFill="1" applyBorder="1" applyAlignment="1">
      <alignment vertical="center" wrapText="1"/>
    </xf>
    <xf numFmtId="49" fontId="7" fillId="6" borderId="12" xfId="5" applyNumberFormat="1" applyFont="1" applyFill="1" applyBorder="1" applyAlignment="1">
      <alignment vertical="center" wrapText="1"/>
    </xf>
    <xf numFmtId="49" fontId="6" fillId="6" borderId="16" xfId="5" applyNumberFormat="1" applyFont="1" applyFill="1" applyBorder="1" applyAlignment="1">
      <alignment horizontal="center" vertical="center" wrapText="1"/>
    </xf>
    <xf numFmtId="49" fontId="7" fillId="6" borderId="12" xfId="5" applyNumberFormat="1" applyFont="1" applyFill="1" applyBorder="1" applyAlignment="1">
      <alignment horizontal="center" vertical="center" wrapText="1"/>
    </xf>
    <xf numFmtId="49" fontId="2" fillId="8" borderId="1" xfId="6" applyNumberFormat="1" applyFont="1" applyFill="1" applyBorder="1" applyAlignment="1" applyProtection="1">
      <alignment horizontal="right"/>
      <protection locked="0"/>
    </xf>
    <xf numFmtId="0" fontId="2" fillId="8" borderId="1" xfId="6" applyNumberFormat="1" applyFont="1" applyFill="1" applyBorder="1" applyAlignment="1" applyProtection="1">
      <alignment horizontal="right"/>
      <protection locked="0"/>
    </xf>
    <xf numFmtId="2" fontId="2" fillId="8" borderId="1" xfId="6" applyNumberFormat="1" applyFont="1" applyFill="1" applyBorder="1" applyAlignment="1" applyProtection="1">
      <alignment horizontal="right"/>
      <protection locked="0"/>
    </xf>
    <xf numFmtId="0" fontId="2" fillId="7" borderId="0" xfId="2" applyFill="1" applyProtection="1">
      <protection locked="0"/>
    </xf>
    <xf numFmtId="2" fontId="2" fillId="8" borderId="1" xfId="6" applyNumberFormat="1" applyFont="1" applyFill="1" applyBorder="1" applyAlignment="1" applyProtection="1">
      <alignment horizontal="right" wrapText="1"/>
      <protection locked="0"/>
    </xf>
    <xf numFmtId="49" fontId="2" fillId="8" borderId="19" xfId="6" applyNumberFormat="1" applyFont="1" applyFill="1" applyBorder="1" applyAlignment="1" applyProtection="1">
      <alignment horizontal="right"/>
      <protection locked="0"/>
    </xf>
    <xf numFmtId="0" fontId="2" fillId="4" borderId="0" xfId="2" applyAlignment="1" applyProtection="1">
      <alignment horizontal="left"/>
      <protection locked="0"/>
    </xf>
    <xf numFmtId="49" fontId="6" fillId="6" borderId="7" xfId="5" applyNumberFormat="1" applyFont="1" applyFill="1" applyBorder="1" applyAlignment="1">
      <alignment horizontal="left" vertical="center" wrapText="1"/>
    </xf>
    <xf numFmtId="49" fontId="5" fillId="6" borderId="11" xfId="5" applyNumberFormat="1" applyFont="1" applyFill="1" applyBorder="1" applyAlignment="1">
      <alignment horizontal="center" vertical="center" wrapText="1"/>
    </xf>
    <xf numFmtId="49" fontId="6" fillId="6" borderId="11" xfId="5" applyNumberFormat="1" applyFont="1" applyFill="1" applyBorder="1" applyAlignment="1">
      <alignment horizontal="center" vertical="center" wrapText="1"/>
    </xf>
    <xf numFmtId="49" fontId="5" fillId="6" borderId="21" xfId="5" applyNumberFormat="1" applyFont="1" applyFill="1" applyBorder="1" applyAlignment="1">
      <alignment horizontal="center" vertical="center" wrapText="1"/>
    </xf>
    <xf numFmtId="49" fontId="5" fillId="6" borderId="22" xfId="5" applyNumberFormat="1" applyFont="1" applyFill="1" applyBorder="1" applyAlignment="1">
      <alignment horizontal="center" vertical="center" wrapText="1"/>
    </xf>
    <xf numFmtId="49" fontId="6" fillId="6" borderId="23" xfId="5" applyNumberFormat="1" applyFont="1" applyFill="1" applyBorder="1" applyAlignment="1">
      <alignment horizontal="center" vertical="center" wrapText="1"/>
    </xf>
    <xf numFmtId="49" fontId="6" fillId="6" borderId="21" xfId="5" applyNumberFormat="1" applyFont="1" applyFill="1" applyBorder="1" applyAlignment="1">
      <alignment horizontal="center" vertical="center" wrapText="1"/>
    </xf>
    <xf numFmtId="49" fontId="6" fillId="6" borderId="22" xfId="5" applyNumberFormat="1" applyFont="1" applyFill="1" applyBorder="1" applyAlignment="1">
      <alignment horizontal="center" vertical="center" wrapText="1"/>
    </xf>
    <xf numFmtId="49" fontId="6" fillId="6" borderId="26" xfId="5" applyNumberFormat="1" applyFont="1" applyFill="1" applyBorder="1" applyAlignment="1">
      <alignment horizontal="center" vertical="center" wrapText="1"/>
    </xf>
    <xf numFmtId="49" fontId="2" fillId="8" borderId="28" xfId="6" applyNumberFormat="1" applyFont="1" applyFill="1" applyBorder="1" applyAlignment="1" applyProtection="1">
      <alignment horizontal="right"/>
      <protection locked="0"/>
    </xf>
    <xf numFmtId="49" fontId="2" fillId="8" borderId="14" xfId="6" applyNumberFormat="1" applyFont="1" applyFill="1" applyBorder="1" applyAlignment="1" applyProtection="1">
      <alignment horizontal="right"/>
      <protection locked="0"/>
    </xf>
    <xf numFmtId="14" fontId="2" fillId="8" borderId="14" xfId="6" applyNumberFormat="1" applyFont="1" applyFill="1" applyBorder="1" applyAlignment="1" applyProtection="1">
      <alignment horizontal="right"/>
      <protection locked="0"/>
    </xf>
    <xf numFmtId="2" fontId="2" fillId="8" borderId="14" xfId="6" applyNumberFormat="1" applyFont="1" applyFill="1" applyBorder="1" applyAlignment="1" applyProtection="1">
      <alignment horizontal="right"/>
      <protection locked="0"/>
    </xf>
    <xf numFmtId="49" fontId="2" fillId="8" borderId="14" xfId="6" applyNumberFormat="1" applyFont="1" applyFill="1" applyBorder="1" applyAlignment="1" applyProtection="1">
      <alignment horizontal="right" wrapText="1"/>
      <protection locked="0"/>
    </xf>
    <xf numFmtId="49" fontId="2" fillId="8" borderId="15" xfId="6" applyNumberFormat="1" applyFont="1" applyFill="1" applyBorder="1" applyAlignment="1" applyProtection="1">
      <alignment horizontal="left"/>
      <protection locked="0"/>
    </xf>
    <xf numFmtId="14" fontId="2" fillId="8" borderId="1" xfId="6" applyNumberFormat="1" applyFont="1" applyFill="1" applyBorder="1" applyAlignment="1" applyProtection="1">
      <alignment horizontal="right"/>
      <protection locked="0"/>
    </xf>
    <xf numFmtId="49" fontId="2" fillId="8" borderId="29" xfId="6" applyNumberFormat="1" applyFont="1" applyFill="1" applyBorder="1" applyAlignment="1" applyProtection="1">
      <alignment horizontal="right"/>
      <protection locked="0"/>
    </xf>
    <xf numFmtId="49" fontId="2" fillId="8" borderId="1" xfId="6" applyNumberFormat="1" applyFont="1" applyFill="1" applyBorder="1" applyAlignment="1" applyProtection="1">
      <alignment horizontal="right" wrapText="1"/>
      <protection locked="0"/>
    </xf>
    <xf numFmtId="49" fontId="2" fillId="8" borderId="20" xfId="6" applyNumberFormat="1" applyFont="1" applyFill="1" applyBorder="1" applyAlignment="1" applyProtection="1">
      <alignment horizontal="left"/>
      <protection locked="0"/>
    </xf>
    <xf numFmtId="49" fontId="2" fillId="8" borderId="20" xfId="6" applyNumberFormat="1" applyFont="1" applyFill="1" applyBorder="1" applyAlignment="1" applyProtection="1">
      <alignment horizontal="left" wrapText="1"/>
      <protection locked="0"/>
    </xf>
    <xf numFmtId="49" fontId="2" fillId="8" borderId="30" xfId="6" applyNumberFormat="1" applyFont="1" applyFill="1" applyBorder="1" applyAlignment="1" applyProtection="1">
      <alignment horizontal="left"/>
      <protection locked="0"/>
    </xf>
    <xf numFmtId="49" fontId="2" fillId="7" borderId="19" xfId="6" applyNumberFormat="1" applyFont="1" applyFill="1" applyBorder="1" applyAlignment="1" applyProtection="1">
      <alignment horizontal="right"/>
      <protection locked="0"/>
    </xf>
    <xf numFmtId="49" fontId="2" fillId="7" borderId="1" xfId="6" applyNumberFormat="1" applyFont="1" applyFill="1" applyBorder="1" applyAlignment="1" applyProtection="1">
      <alignment horizontal="right"/>
      <protection locked="0"/>
    </xf>
    <xf numFmtId="14" fontId="2" fillId="7" borderId="1" xfId="6" applyNumberFormat="1" applyFont="1" applyFill="1" applyBorder="1" applyAlignment="1" applyProtection="1">
      <alignment horizontal="right"/>
      <protection locked="0"/>
    </xf>
    <xf numFmtId="14" fontId="2" fillId="7" borderId="29" xfId="6" applyNumberFormat="1" applyFont="1" applyFill="1" applyBorder="1" applyAlignment="1" applyProtection="1">
      <alignment horizontal="right"/>
      <protection locked="0"/>
    </xf>
    <xf numFmtId="0" fontId="2" fillId="7" borderId="1" xfId="6" applyNumberFormat="1" applyFont="1" applyFill="1" applyBorder="1" applyAlignment="1" applyProtection="1">
      <alignment horizontal="right"/>
      <protection locked="0"/>
    </xf>
    <xf numFmtId="49" fontId="2" fillId="7" borderId="1" xfId="6" applyNumberFormat="1" applyFont="1" applyFill="1" applyBorder="1" applyAlignment="1" applyProtection="1">
      <alignment horizontal="right" wrapText="1"/>
      <protection locked="0"/>
    </xf>
    <xf numFmtId="49" fontId="2" fillId="7" borderId="20" xfId="6" applyNumberFormat="1" applyFont="1" applyFill="1" applyBorder="1" applyAlignment="1" applyProtection="1">
      <alignment horizontal="left"/>
      <protection locked="0"/>
    </xf>
    <xf numFmtId="49" fontId="2" fillId="7" borderId="21" xfId="6" applyNumberFormat="1" applyFont="1" applyFill="1" applyBorder="1" applyAlignment="1" applyProtection="1">
      <alignment horizontal="right"/>
      <protection locked="0"/>
    </xf>
    <xf numFmtId="49" fontId="2" fillId="7" borderId="22" xfId="6" applyNumberFormat="1" applyFont="1" applyFill="1" applyBorder="1" applyAlignment="1" applyProtection="1">
      <alignment horizontal="right"/>
      <protection locked="0"/>
    </xf>
    <xf numFmtId="14" fontId="2" fillId="7" borderId="22" xfId="6" applyNumberFormat="1" applyFont="1" applyFill="1" applyBorder="1" applyAlignment="1" applyProtection="1">
      <alignment horizontal="right"/>
      <protection locked="0"/>
    </xf>
    <xf numFmtId="0" fontId="2" fillId="7" borderId="22" xfId="6" applyNumberFormat="1" applyFont="1" applyFill="1" applyBorder="1" applyAlignment="1" applyProtection="1">
      <alignment horizontal="right"/>
      <protection locked="0"/>
    </xf>
    <xf numFmtId="49" fontId="2" fillId="7" borderId="22" xfId="6" applyNumberFormat="1" applyFont="1" applyFill="1" applyBorder="1" applyAlignment="1" applyProtection="1">
      <alignment horizontal="right" wrapText="1"/>
      <protection locked="0"/>
    </xf>
    <xf numFmtId="49" fontId="2" fillId="7" borderId="23" xfId="6" applyNumberFormat="1" applyFont="1" applyFill="1" applyBorder="1" applyAlignment="1" applyProtection="1">
      <alignment horizontal="left"/>
      <protection locked="0"/>
    </xf>
    <xf numFmtId="0" fontId="2" fillId="8" borderId="14" xfId="6" applyNumberFormat="1" applyFont="1" applyFill="1" applyBorder="1" applyAlignment="1" applyProtection="1">
      <alignment horizontal="right"/>
      <protection locked="0"/>
    </xf>
    <xf numFmtId="2" fontId="2" fillId="8" borderId="14" xfId="6" applyNumberFormat="1" applyFont="1" applyFill="1" applyBorder="1" applyAlignment="1" applyProtection="1">
      <alignment horizontal="right" wrapText="1"/>
      <protection locked="0"/>
    </xf>
    <xf numFmtId="49" fontId="2" fillId="8" borderId="12" xfId="6" applyNumberFormat="1" applyFont="1" applyFill="1" applyBorder="1" applyAlignment="1" applyProtection="1">
      <alignment horizontal="left"/>
      <protection locked="0"/>
    </xf>
    <xf numFmtId="49" fontId="2" fillId="8" borderId="31" xfId="6" applyNumberFormat="1" applyFont="1" applyFill="1" applyBorder="1" applyAlignment="1" applyProtection="1">
      <alignment horizontal="right"/>
      <protection locked="0"/>
    </xf>
    <xf numFmtId="2" fontId="2" fillId="8" borderId="20" xfId="6" applyNumberFormat="1" applyFont="1" applyFill="1" applyBorder="1" applyAlignment="1" applyProtection="1">
      <alignment horizontal="left"/>
      <protection locked="0"/>
    </xf>
    <xf numFmtId="14" fontId="2" fillId="8" borderId="18" xfId="6" applyNumberFormat="1" applyFont="1" applyFill="1" applyBorder="1" applyAlignment="1" applyProtection="1">
      <alignment horizontal="right"/>
      <protection locked="0"/>
    </xf>
    <xf numFmtId="14" fontId="2" fillId="8" borderId="31" xfId="6" applyNumberFormat="1" applyFont="1" applyFill="1" applyBorder="1" applyAlignment="1" applyProtection="1">
      <alignment horizontal="right"/>
      <protection locked="0"/>
    </xf>
    <xf numFmtId="49" fontId="2" fillId="8" borderId="18" xfId="6" applyNumberFormat="1" applyFont="1" applyFill="1" applyBorder="1" applyAlignment="1" applyProtection="1">
      <alignment horizontal="right"/>
      <protection locked="0"/>
    </xf>
    <xf numFmtId="14" fontId="2" fillId="8" borderId="32" xfId="6" applyNumberFormat="1" applyFont="1" applyFill="1" applyBorder="1" applyAlignment="1" applyProtection="1">
      <alignment horizontal="right"/>
      <protection locked="0"/>
    </xf>
    <xf numFmtId="165" fontId="2" fillId="7" borderId="1" xfId="6" applyNumberFormat="1" applyFont="1" applyFill="1" applyBorder="1" applyAlignment="1" applyProtection="1">
      <alignment horizontal="right" wrapText="1"/>
      <protection locked="0"/>
    </xf>
    <xf numFmtId="49" fontId="2" fillId="7" borderId="1" xfId="6" applyNumberFormat="1" applyFont="1" applyFill="1" applyBorder="1" applyAlignment="1" applyProtection="1">
      <alignment horizontal="center" wrapText="1"/>
      <protection locked="0"/>
    </xf>
    <xf numFmtId="49" fontId="2" fillId="7" borderId="31" xfId="6" applyNumberFormat="1" applyFont="1" applyFill="1" applyBorder="1" applyAlignment="1" applyProtection="1">
      <alignment horizontal="right"/>
      <protection locked="0"/>
    </xf>
    <xf numFmtId="2" fontId="2" fillId="7" borderId="20" xfId="6" applyNumberFormat="1" applyFont="1" applyFill="1" applyBorder="1" applyAlignment="1" applyProtection="1">
      <alignment horizontal="left"/>
      <protection locked="0"/>
    </xf>
    <xf numFmtId="49" fontId="2" fillId="7" borderId="29" xfId="6" applyNumberFormat="1" applyFont="1" applyFill="1" applyBorder="1" applyAlignment="1" applyProtection="1">
      <alignment horizontal="center" wrapText="1"/>
      <protection locked="0"/>
    </xf>
    <xf numFmtId="2" fontId="2" fillId="7" borderId="30" xfId="6" applyNumberFormat="1" applyFont="1" applyFill="1" applyBorder="1" applyAlignment="1" applyProtection="1">
      <alignment horizontal="left"/>
      <protection locked="0"/>
    </xf>
    <xf numFmtId="49" fontId="2" fillId="7" borderId="20" xfId="6" applyNumberFormat="1" applyFont="1" applyFill="1" applyBorder="1" applyAlignment="1" applyProtection="1">
      <alignment horizontal="left" wrapText="1"/>
      <protection locked="0"/>
    </xf>
    <xf numFmtId="165" fontId="2" fillId="7" borderId="22" xfId="6" applyNumberFormat="1" applyFont="1" applyFill="1" applyBorder="1" applyAlignment="1" applyProtection="1">
      <alignment horizontal="right" wrapText="1"/>
      <protection locked="0"/>
    </xf>
    <xf numFmtId="49" fontId="2" fillId="7" borderId="26" xfId="6" applyNumberFormat="1" applyFont="1" applyFill="1" applyBorder="1" applyAlignment="1" applyProtection="1">
      <alignment horizontal="center" wrapText="1"/>
      <protection locked="0"/>
    </xf>
    <xf numFmtId="49" fontId="2" fillId="8" borderId="14" xfId="6" applyNumberFormat="1" applyFont="1" applyFill="1" applyBorder="1" applyAlignment="1" applyProtection="1">
      <alignment horizontal="center"/>
      <protection locked="0"/>
    </xf>
    <xf numFmtId="49" fontId="2" fillId="8" borderId="1" xfId="6" applyNumberFormat="1" applyFont="1" applyFill="1" applyBorder="1" applyAlignment="1" applyProtection="1">
      <alignment horizontal="center"/>
      <protection locked="0"/>
    </xf>
    <xf numFmtId="49" fontId="2" fillId="7" borderId="1" xfId="6" applyNumberFormat="1" applyFont="1" applyFill="1" applyBorder="1" applyAlignment="1" applyProtection="1">
      <alignment horizontal="center"/>
      <protection locked="0"/>
    </xf>
    <xf numFmtId="49" fontId="2" fillId="7" borderId="22" xfId="6" applyNumberFormat="1" applyFont="1" applyFill="1" applyBorder="1" applyAlignment="1" applyProtection="1">
      <alignment horizontal="center"/>
      <protection locked="0"/>
    </xf>
    <xf numFmtId="0" fontId="8" fillId="4" borderId="0" xfId="2" applyFont="1" applyAlignment="1" applyProtection="1">
      <alignment horizontal="center"/>
      <protection locked="0"/>
    </xf>
    <xf numFmtId="49" fontId="2" fillId="8" borderId="29" xfId="6" applyNumberFormat="1" applyFont="1" applyFill="1" applyBorder="1" applyAlignment="1" applyProtection="1">
      <alignment horizontal="right" wrapText="1"/>
      <protection locked="0"/>
    </xf>
    <xf numFmtId="49" fontId="2" fillId="8" borderId="18" xfId="6" applyNumberFormat="1" applyFont="1" applyFill="1" applyBorder="1" applyAlignment="1" applyProtection="1">
      <alignment horizontal="right" wrapText="1"/>
      <protection locked="0"/>
    </xf>
    <xf numFmtId="1" fontId="2" fillId="8" borderId="1" xfId="6" applyNumberFormat="1" applyFont="1" applyFill="1" applyBorder="1" applyAlignment="1" applyProtection="1">
      <alignment horizontal="right"/>
      <protection locked="0"/>
    </xf>
    <xf numFmtId="49" fontId="2" fillId="8" borderId="29" xfId="6" applyNumberFormat="1" applyFont="1" applyFill="1" applyBorder="1" applyAlignment="1" applyProtection="1">
      <alignment horizontal="center" vertical="center" wrapText="1"/>
      <protection locked="0"/>
    </xf>
    <xf numFmtId="49" fontId="2" fillId="7" borderId="26" xfId="6" applyNumberFormat="1" applyFont="1" applyFill="1" applyBorder="1" applyAlignment="1" applyProtection="1">
      <alignment horizontal="center" vertical="center" wrapText="1"/>
      <protection locked="0"/>
    </xf>
    <xf numFmtId="49" fontId="2" fillId="8" borderId="30" xfId="7" applyNumberFormat="1" applyFont="1" applyFill="1" applyBorder="1" applyAlignment="1" applyProtection="1">
      <alignment horizontal="left"/>
      <protection locked="0"/>
    </xf>
    <xf numFmtId="14" fontId="2" fillId="8" borderId="29" xfId="6" applyNumberFormat="1" applyFont="1" applyFill="1" applyBorder="1" applyAlignment="1" applyProtection="1">
      <alignment horizontal="right"/>
      <protection locked="0"/>
    </xf>
    <xf numFmtId="2" fontId="2" fillId="8" borderId="29" xfId="6" applyNumberFormat="1" applyFont="1" applyFill="1" applyBorder="1" applyAlignment="1" applyProtection="1">
      <alignment horizontal="right"/>
      <protection locked="0"/>
    </xf>
    <xf numFmtId="49" fontId="2" fillId="8" borderId="1" xfId="6" applyNumberFormat="1" applyFont="1" applyFill="1" applyBorder="1" applyAlignment="1" applyProtection="1">
      <alignment horizontal="right" vertical="center"/>
      <protection locked="0"/>
    </xf>
    <xf numFmtId="49" fontId="2" fillId="8" borderId="1" xfId="6" applyNumberFormat="1" applyFont="1" applyFill="1" applyBorder="1" applyAlignment="1" applyProtection="1">
      <alignment vertical="center"/>
      <protection locked="0"/>
    </xf>
    <xf numFmtId="49" fontId="11" fillId="7" borderId="20" xfId="6" applyNumberFormat="1" applyFont="1" applyFill="1" applyBorder="1" applyAlignment="1" applyProtection="1">
      <alignment horizontal="left"/>
      <protection locked="0"/>
    </xf>
    <xf numFmtId="49" fontId="11" fillId="7" borderId="23" xfId="6" applyNumberFormat="1" applyFont="1" applyFill="1" applyBorder="1" applyAlignment="1" applyProtection="1">
      <alignment horizontal="left"/>
      <protection locked="0"/>
    </xf>
    <xf numFmtId="2" fontId="11" fillId="8" borderId="14" xfId="6" applyNumberFormat="1" applyFont="1" applyFill="1" applyBorder="1" applyAlignment="1" applyProtection="1">
      <alignment horizontal="right" wrapText="1"/>
      <protection locked="0"/>
    </xf>
    <xf numFmtId="2" fontId="11" fillId="8" borderId="1" xfId="6" applyNumberFormat="1" applyFont="1" applyFill="1" applyBorder="1" applyAlignment="1" applyProtection="1">
      <alignment horizontal="right" wrapText="1"/>
      <protection locked="0"/>
    </xf>
    <xf numFmtId="0" fontId="2" fillId="8" borderId="29" xfId="6" applyNumberFormat="1" applyFont="1" applyFill="1" applyBorder="1" applyAlignment="1" applyProtection="1">
      <alignment horizontal="right"/>
      <protection locked="0"/>
    </xf>
    <xf numFmtId="49" fontId="2" fillId="7" borderId="29" xfId="6" applyNumberFormat="1" applyFont="1" applyFill="1" applyBorder="1" applyAlignment="1" applyProtection="1">
      <alignment horizontal="center" vertical="center" wrapText="1"/>
      <protection locked="0"/>
    </xf>
    <xf numFmtId="49" fontId="2" fillId="8" borderId="15" xfId="6" applyNumberFormat="1" applyFont="1" applyFill="1" applyBorder="1" applyAlignment="1" applyProtection="1">
      <alignment horizontal="right"/>
      <protection locked="0"/>
    </xf>
    <xf numFmtId="49" fontId="2" fillId="8" borderId="20" xfId="6" applyNumberFormat="1" applyFont="1" applyFill="1" applyBorder="1" applyAlignment="1" applyProtection="1">
      <alignment horizontal="right"/>
      <protection locked="0"/>
    </xf>
    <xf numFmtId="49" fontId="2" fillId="7" borderId="20" xfId="6" applyNumberFormat="1" applyFont="1" applyFill="1" applyBorder="1" applyAlignment="1" applyProtection="1">
      <alignment horizontal="right"/>
      <protection locked="0"/>
    </xf>
    <xf numFmtId="49" fontId="2" fillId="7" borderId="23" xfId="6" applyNumberFormat="1" applyFont="1" applyFill="1" applyBorder="1" applyAlignment="1" applyProtection="1">
      <alignment horizontal="right"/>
      <protection locked="0"/>
    </xf>
    <xf numFmtId="49" fontId="2" fillId="8" borderId="30" xfId="6" applyNumberFormat="1" applyFont="1" applyFill="1" applyBorder="1" applyAlignment="1" applyProtection="1">
      <alignment horizontal="right"/>
      <protection locked="0"/>
    </xf>
    <xf numFmtId="49" fontId="2" fillId="8" borderId="14" xfId="6" applyNumberFormat="1" applyFont="1" applyFill="1" applyBorder="1" applyAlignment="1" applyProtection="1">
      <alignment horizontal="center" vertical="center"/>
      <protection locked="0"/>
    </xf>
    <xf numFmtId="49" fontId="2" fillId="8" borderId="29" xfId="6" applyNumberFormat="1" applyFont="1" applyFill="1" applyBorder="1" applyAlignment="1" applyProtection="1">
      <alignment horizontal="center" vertical="center"/>
      <protection locked="0"/>
    </xf>
    <xf numFmtId="49" fontId="2" fillId="8" borderId="1" xfId="6" applyNumberFormat="1" applyFont="1" applyFill="1" applyBorder="1" applyAlignment="1" applyProtection="1">
      <alignment horizontal="center" vertical="center"/>
      <protection locked="0"/>
    </xf>
    <xf numFmtId="0" fontId="2" fillId="8" borderId="32" xfId="6" applyNumberFormat="1" applyFont="1" applyFill="1" applyBorder="1" applyAlignment="1" applyProtection="1">
      <alignment horizontal="right"/>
      <protection locked="0"/>
    </xf>
    <xf numFmtId="14" fontId="2" fillId="7" borderId="31" xfId="6" applyNumberFormat="1" applyFont="1" applyFill="1" applyBorder="1" applyAlignment="1" applyProtection="1">
      <alignment horizontal="right"/>
      <protection locked="0"/>
    </xf>
    <xf numFmtId="0" fontId="2" fillId="7" borderId="32" xfId="6" applyNumberFormat="1" applyFont="1" applyFill="1" applyBorder="1" applyAlignment="1" applyProtection="1">
      <alignment horizontal="right"/>
      <protection locked="0"/>
    </xf>
    <xf numFmtId="49" fontId="2" fillId="7" borderId="29" xfId="6" applyNumberFormat="1" applyFont="1" applyFill="1" applyBorder="1" applyAlignment="1" applyProtection="1">
      <alignment horizontal="right"/>
      <protection locked="0"/>
    </xf>
    <xf numFmtId="49" fontId="2" fillId="8" borderId="15" xfId="6" applyNumberFormat="1" applyFont="1" applyFill="1" applyBorder="1" applyAlignment="1" applyProtection="1">
      <alignment horizontal="left" vertical="center" wrapText="1"/>
      <protection locked="0"/>
    </xf>
    <xf numFmtId="49" fontId="2" fillId="8" borderId="28" xfId="6" applyNumberFormat="1" applyFont="1" applyFill="1" applyBorder="1" applyAlignment="1" applyProtection="1">
      <alignment horizontal="right" vertical="center"/>
      <protection locked="0"/>
    </xf>
    <xf numFmtId="0" fontId="11" fillId="7" borderId="1" xfId="2" applyFont="1" applyFill="1" applyBorder="1" applyProtection="1">
      <protection locked="0"/>
    </xf>
    <xf numFmtId="2" fontId="2" fillId="7" borderId="1" xfId="6" applyNumberFormat="1" applyFont="1" applyFill="1" applyBorder="1" applyAlignment="1" applyProtection="1">
      <alignment horizontal="right" wrapText="1"/>
      <protection locked="0"/>
    </xf>
    <xf numFmtId="49" fontId="2" fillId="8" borderId="15" xfId="6" applyNumberFormat="1" applyFont="1" applyFill="1" applyBorder="1" applyAlignment="1" applyProtection="1">
      <alignment vertical="center" wrapText="1"/>
      <protection locked="0"/>
    </xf>
    <xf numFmtId="49" fontId="2" fillId="8" borderId="20" xfId="6" applyNumberFormat="1" applyFont="1" applyFill="1" applyBorder="1" applyAlignment="1" applyProtection="1">
      <protection locked="0"/>
    </xf>
    <xf numFmtId="2" fontId="2" fillId="7" borderId="22" xfId="6" applyNumberFormat="1" applyFont="1" applyFill="1" applyBorder="1" applyAlignment="1" applyProtection="1">
      <alignment horizontal="right" wrapText="1"/>
      <protection locked="0"/>
    </xf>
    <xf numFmtId="49" fontId="2" fillId="8" borderId="16" xfId="6" applyNumberFormat="1" applyFont="1" applyFill="1" applyBorder="1" applyAlignment="1" applyProtection="1">
      <alignment horizontal="center" vertical="center"/>
      <protection locked="0"/>
    </xf>
    <xf numFmtId="0" fontId="3" fillId="4" borderId="0" xfId="2" applyFont="1" applyProtection="1">
      <protection locked="0"/>
    </xf>
    <xf numFmtId="0" fontId="8" fillId="9" borderId="0" xfId="2" applyFont="1" applyFill="1" applyAlignment="1" applyProtection="1">
      <alignment horizontal="center"/>
      <protection locked="0"/>
    </xf>
    <xf numFmtId="0" fontId="8" fillId="9" borderId="0" xfId="2" applyFont="1" applyFill="1" applyProtection="1">
      <protection locked="0"/>
    </xf>
    <xf numFmtId="49" fontId="12" fillId="7" borderId="22" xfId="6" applyNumberFormat="1" applyFont="1" applyFill="1" applyBorder="1" applyAlignment="1" applyProtection="1">
      <alignment horizontal="right"/>
      <protection locked="0"/>
    </xf>
    <xf numFmtId="49" fontId="13" fillId="7" borderId="1" xfId="6" applyNumberFormat="1" applyFont="1" applyFill="1" applyBorder="1" applyAlignment="1" applyProtection="1">
      <alignment horizontal="right"/>
      <protection locked="0"/>
    </xf>
    <xf numFmtId="49" fontId="13" fillId="7" borderId="19" xfId="6" applyNumberFormat="1" applyFont="1" applyFill="1" applyBorder="1" applyAlignment="1" applyProtection="1">
      <alignment horizontal="right"/>
      <protection locked="0"/>
    </xf>
    <xf numFmtId="14" fontId="13" fillId="7" borderId="31" xfId="6" applyNumberFormat="1" applyFont="1" applyFill="1" applyBorder="1" applyAlignment="1" applyProtection="1">
      <alignment horizontal="right"/>
      <protection locked="0"/>
    </xf>
    <xf numFmtId="14" fontId="13" fillId="7" borderId="1" xfId="6" applyNumberFormat="1" applyFont="1" applyFill="1" applyBorder="1" applyAlignment="1" applyProtection="1">
      <alignment horizontal="right"/>
      <protection locked="0"/>
    </xf>
    <xf numFmtId="49" fontId="13" fillId="7" borderId="29" xfId="6" applyNumberFormat="1" applyFont="1" applyFill="1" applyBorder="1" applyAlignment="1" applyProtection="1">
      <alignment horizontal="center" wrapText="1"/>
      <protection locked="0"/>
    </xf>
    <xf numFmtId="49" fontId="13" fillId="8" borderId="18" xfId="6" applyNumberFormat="1" applyFont="1" applyFill="1" applyBorder="1" applyAlignment="1" applyProtection="1">
      <alignment horizontal="right"/>
      <protection locked="0"/>
    </xf>
    <xf numFmtId="49" fontId="13" fillId="8" borderId="1" xfId="6" applyNumberFormat="1" applyFont="1" applyFill="1" applyBorder="1" applyAlignment="1" applyProtection="1">
      <alignment horizontal="right"/>
      <protection locked="0"/>
    </xf>
    <xf numFmtId="49" fontId="13" fillId="8" borderId="20" xfId="6" applyNumberFormat="1" applyFont="1" applyFill="1" applyBorder="1" applyAlignment="1" applyProtection="1">
      <alignment horizontal="left"/>
      <protection locked="0"/>
    </xf>
    <xf numFmtId="49" fontId="13" fillId="8" borderId="19" xfId="6" applyNumberFormat="1" applyFont="1" applyFill="1" applyBorder="1" applyAlignment="1" applyProtection="1">
      <alignment horizontal="right"/>
      <protection locked="0"/>
    </xf>
    <xf numFmtId="14" fontId="13" fillId="8" borderId="1" xfId="6" applyNumberFormat="1" applyFont="1" applyFill="1" applyBorder="1" applyAlignment="1" applyProtection="1">
      <alignment horizontal="right"/>
      <protection locked="0"/>
    </xf>
    <xf numFmtId="49" fontId="13" fillId="7" borderId="1" xfId="6" applyNumberFormat="1" applyFont="1" applyFill="1" applyBorder="1" applyAlignment="1" applyProtection="1">
      <alignment horizontal="center" wrapText="1"/>
      <protection locked="0"/>
    </xf>
    <xf numFmtId="49" fontId="2" fillId="7" borderId="33" xfId="6" applyNumberFormat="1" applyFont="1" applyFill="1" applyBorder="1" applyAlignment="1" applyProtection="1">
      <alignment horizontal="right"/>
      <protection locked="0"/>
    </xf>
    <xf numFmtId="49" fontId="2" fillId="7" borderId="18" xfId="6" applyNumberFormat="1" applyFont="1" applyFill="1" applyBorder="1" applyAlignment="1" applyProtection="1">
      <alignment horizontal="right"/>
      <protection locked="0"/>
    </xf>
    <xf numFmtId="14" fontId="2" fillId="7" borderId="18" xfId="6" applyNumberFormat="1" applyFont="1" applyFill="1" applyBorder="1" applyAlignment="1" applyProtection="1">
      <alignment horizontal="right"/>
      <protection locked="0"/>
    </xf>
    <xf numFmtId="49" fontId="2" fillId="7" borderId="18" xfId="6" applyNumberFormat="1" applyFont="1" applyFill="1" applyBorder="1" applyAlignment="1" applyProtection="1">
      <alignment horizontal="right" wrapText="1"/>
      <protection locked="0"/>
    </xf>
    <xf numFmtId="165" fontId="2" fillId="7" borderId="18" xfId="6" applyNumberFormat="1" applyFont="1" applyFill="1" applyBorder="1" applyAlignment="1" applyProtection="1">
      <alignment horizontal="right" wrapText="1"/>
      <protection locked="0"/>
    </xf>
    <xf numFmtId="49" fontId="2" fillId="7" borderId="18" xfId="6" applyNumberFormat="1" applyFont="1" applyFill="1" applyBorder="1" applyAlignment="1" applyProtection="1">
      <alignment horizontal="center" wrapText="1"/>
      <protection locked="0"/>
    </xf>
    <xf numFmtId="49" fontId="2" fillId="7" borderId="34" xfId="6" applyNumberFormat="1" applyFont="1" applyFill="1" applyBorder="1" applyAlignment="1" applyProtection="1">
      <alignment horizontal="left"/>
      <protection locked="0"/>
    </xf>
    <xf numFmtId="49" fontId="13" fillId="8" borderId="16" xfId="6" applyNumberFormat="1" applyFont="1" applyFill="1" applyBorder="1" applyAlignment="1" applyProtection="1">
      <alignment horizontal="right"/>
      <protection locked="0"/>
    </xf>
    <xf numFmtId="49" fontId="13" fillId="8" borderId="15" xfId="6" applyNumberFormat="1" applyFont="1" applyFill="1" applyBorder="1" applyAlignment="1" applyProtection="1">
      <alignment horizontal="left"/>
      <protection locked="0"/>
    </xf>
    <xf numFmtId="49" fontId="13" fillId="7" borderId="24" xfId="6" applyNumberFormat="1" applyFont="1" applyFill="1" applyBorder="1" applyAlignment="1" applyProtection="1">
      <alignment horizontal="right"/>
      <protection locked="0"/>
    </xf>
    <xf numFmtId="49" fontId="13" fillId="7" borderId="26" xfId="6" applyNumberFormat="1" applyFont="1" applyFill="1" applyBorder="1" applyAlignment="1" applyProtection="1">
      <alignment horizontal="right"/>
      <protection locked="0"/>
    </xf>
    <xf numFmtId="14" fontId="13" fillId="7" borderId="26" xfId="6" applyNumberFormat="1" applyFont="1" applyFill="1" applyBorder="1" applyAlignment="1" applyProtection="1">
      <alignment horizontal="right"/>
      <protection locked="0"/>
    </xf>
    <xf numFmtId="49" fontId="13" fillId="7" borderId="26" xfId="6" applyNumberFormat="1" applyFont="1" applyFill="1" applyBorder="1" applyAlignment="1" applyProtection="1">
      <alignment horizontal="center" wrapText="1"/>
      <protection locked="0"/>
    </xf>
    <xf numFmtId="49" fontId="2" fillId="7" borderId="26" xfId="6" applyNumberFormat="1" applyFont="1" applyFill="1" applyBorder="1" applyAlignment="1" applyProtection="1">
      <alignment horizontal="right"/>
      <protection locked="0"/>
    </xf>
    <xf numFmtId="14" fontId="2" fillId="7" borderId="26" xfId="6" applyNumberFormat="1" applyFont="1" applyFill="1" applyBorder="1" applyAlignment="1" applyProtection="1">
      <alignment horizontal="right"/>
      <protection locked="0"/>
    </xf>
    <xf numFmtId="49" fontId="2" fillId="7" borderId="26" xfId="6" applyNumberFormat="1" applyFont="1" applyFill="1" applyBorder="1" applyAlignment="1" applyProtection="1">
      <alignment horizontal="right" wrapText="1"/>
      <protection locked="0"/>
    </xf>
    <xf numFmtId="165" fontId="2" fillId="7" borderId="26" xfId="6" applyNumberFormat="1" applyFont="1" applyFill="1" applyBorder="1" applyAlignment="1" applyProtection="1">
      <alignment horizontal="right" wrapText="1"/>
      <protection locked="0"/>
    </xf>
    <xf numFmtId="49" fontId="2" fillId="7" borderId="25" xfId="6" applyNumberFormat="1" applyFont="1" applyFill="1" applyBorder="1" applyAlignment="1" applyProtection="1">
      <alignment horizontal="left"/>
      <protection locked="0"/>
    </xf>
    <xf numFmtId="49" fontId="2" fillId="8" borderId="17" xfId="6" applyNumberFormat="1" applyFont="1" applyFill="1" applyBorder="1" applyAlignment="1" applyProtection="1">
      <alignment horizontal="center" vertical="center" wrapText="1"/>
      <protection locked="0"/>
    </xf>
    <xf numFmtId="49" fontId="12" fillId="7" borderId="18" xfId="6" applyNumberFormat="1" applyFont="1" applyFill="1" applyBorder="1" applyAlignment="1" applyProtection="1">
      <alignment horizontal="center" vertical="center" wrapText="1"/>
      <protection locked="0"/>
    </xf>
    <xf numFmtId="49" fontId="12" fillId="7" borderId="17" xfId="6" applyNumberFormat="1" applyFont="1" applyFill="1" applyBorder="1" applyAlignment="1" applyProtection="1">
      <alignment horizontal="center" vertical="center" wrapText="1"/>
      <protection locked="0"/>
    </xf>
    <xf numFmtId="49" fontId="12" fillId="7" borderId="26" xfId="6" applyNumberFormat="1" applyFont="1" applyFill="1" applyBorder="1" applyAlignment="1" applyProtection="1">
      <alignment horizontal="center" vertical="center" wrapText="1"/>
      <protection locked="0"/>
    </xf>
    <xf numFmtId="49" fontId="2" fillId="8" borderId="16" xfId="6" applyNumberFormat="1" applyFont="1" applyFill="1" applyBorder="1" applyAlignment="1" applyProtection="1">
      <alignment horizontal="center" vertical="center" wrapText="1"/>
      <protection locked="0"/>
    </xf>
    <xf numFmtId="49" fontId="2" fillId="8" borderId="17" xfId="6" applyNumberFormat="1" applyFont="1" applyFill="1" applyBorder="1" applyAlignment="1" applyProtection="1">
      <alignment horizontal="center" vertical="center" wrapText="1"/>
      <protection locked="0"/>
    </xf>
    <xf numFmtId="49" fontId="2" fillId="8" borderId="29" xfId="6" applyNumberFormat="1" applyFont="1" applyFill="1" applyBorder="1" applyAlignment="1" applyProtection="1">
      <alignment horizontal="center" vertical="center" wrapText="1"/>
      <protection locked="0"/>
    </xf>
    <xf numFmtId="49" fontId="2" fillId="7" borderId="18" xfId="6" applyNumberFormat="1" applyFont="1" applyFill="1" applyBorder="1" applyAlignment="1" applyProtection="1">
      <alignment horizontal="center" vertical="center" wrapText="1"/>
      <protection locked="0"/>
    </xf>
    <xf numFmtId="49" fontId="2" fillId="7" borderId="17" xfId="6" applyNumberFormat="1" applyFont="1" applyFill="1" applyBorder="1" applyAlignment="1" applyProtection="1">
      <alignment horizontal="center" vertical="center" wrapText="1"/>
      <protection locked="0"/>
    </xf>
    <xf numFmtId="49" fontId="2" fillId="7" borderId="26" xfId="6" applyNumberFormat="1" applyFont="1" applyFill="1" applyBorder="1" applyAlignment="1" applyProtection="1">
      <alignment horizontal="center" vertical="center" wrapText="1"/>
      <protection locked="0"/>
    </xf>
    <xf numFmtId="49" fontId="6" fillId="6" borderId="12" xfId="5" applyNumberFormat="1" applyFont="1" applyFill="1" applyBorder="1" applyAlignment="1">
      <alignment horizontal="center" vertical="center" wrapText="1"/>
    </xf>
    <xf numFmtId="49" fontId="6" fillId="6" borderId="25" xfId="5" applyNumberFormat="1" applyFont="1" applyFill="1" applyBorder="1" applyAlignment="1">
      <alignment horizontal="center" vertical="center" wrapText="1"/>
    </xf>
    <xf numFmtId="49" fontId="5" fillId="6" borderId="11" xfId="5" applyNumberFormat="1" applyFont="1" applyFill="1" applyBorder="1" applyAlignment="1">
      <alignment horizontal="center" vertical="center" wrapText="1"/>
    </xf>
    <xf numFmtId="49" fontId="5" fillId="6" borderId="24" xfId="5" applyNumberFormat="1" applyFont="1" applyFill="1" applyBorder="1" applyAlignment="1">
      <alignment horizontal="center" vertical="center" wrapText="1"/>
    </xf>
    <xf numFmtId="49" fontId="5" fillId="6" borderId="12" xfId="5" applyNumberFormat="1" applyFont="1" applyFill="1" applyBorder="1" applyAlignment="1">
      <alignment horizontal="center" vertical="center" wrapText="1"/>
    </xf>
    <xf numFmtId="49" fontId="5" fillId="6" borderId="25" xfId="5" applyNumberFormat="1" applyFont="1" applyFill="1" applyBorder="1" applyAlignment="1">
      <alignment horizontal="center" vertical="center" wrapText="1"/>
    </xf>
    <xf numFmtId="49" fontId="6" fillId="6" borderId="11" xfId="5" applyNumberFormat="1" applyFont="1" applyFill="1" applyBorder="1" applyAlignment="1">
      <alignment horizontal="center" vertical="center" wrapText="1"/>
    </xf>
    <xf numFmtId="49" fontId="6" fillId="6" borderId="24" xfId="5" applyNumberFormat="1" applyFont="1" applyFill="1" applyBorder="1" applyAlignment="1">
      <alignment horizontal="center" vertical="center" wrapText="1"/>
    </xf>
    <xf numFmtId="49" fontId="6" fillId="6" borderId="13" xfId="5" applyNumberFormat="1" applyFont="1" applyFill="1" applyBorder="1" applyAlignment="1">
      <alignment horizontal="center" vertical="center" wrapText="1"/>
    </xf>
    <xf numFmtId="49" fontId="6" fillId="6" borderId="27" xfId="5" applyNumberFormat="1" applyFont="1" applyFill="1" applyBorder="1" applyAlignment="1">
      <alignment horizontal="center" vertical="center" wrapText="1"/>
    </xf>
    <xf numFmtId="49" fontId="2" fillId="8" borderId="18" xfId="6" applyNumberFormat="1" applyFont="1" applyFill="1" applyBorder="1" applyAlignment="1" applyProtection="1">
      <alignment horizontal="center" vertical="center" wrapText="1"/>
      <protection locked="0"/>
    </xf>
    <xf numFmtId="49" fontId="6" fillId="6" borderId="8" xfId="5" applyNumberFormat="1" applyFont="1" applyFill="1" applyBorder="1" applyAlignment="1">
      <alignment horizontal="center" vertical="center" wrapText="1"/>
    </xf>
    <xf numFmtId="49" fontId="6" fillId="6" borderId="9" xfId="5" applyNumberFormat="1" applyFont="1" applyFill="1" applyBorder="1" applyAlignment="1">
      <alignment horizontal="center" vertical="center" wrapText="1"/>
    </xf>
    <xf numFmtId="49" fontId="5" fillId="6" borderId="5" xfId="5" applyNumberFormat="1" applyFont="1" applyFill="1" applyBorder="1" applyAlignment="1">
      <alignment horizontal="center" vertical="center" wrapText="1"/>
    </xf>
    <xf numFmtId="49" fontId="5" fillId="6" borderId="0" xfId="5" applyNumberFormat="1" applyFont="1" applyFill="1" applyAlignment="1">
      <alignment horizontal="center" vertical="center" wrapText="1"/>
    </xf>
    <xf numFmtId="49" fontId="5" fillId="6" borderId="6" xfId="5" applyNumberFormat="1" applyFont="1" applyFill="1" applyBorder="1" applyAlignment="1">
      <alignment horizontal="center" vertical="center" wrapText="1"/>
    </xf>
    <xf numFmtId="49" fontId="6" fillId="6" borderId="3" xfId="5" applyNumberFormat="1" applyFont="1" applyFill="1" applyBorder="1" applyAlignment="1">
      <alignment horizontal="center" vertical="center" wrapText="1"/>
    </xf>
    <xf numFmtId="49" fontId="6" fillId="6" borderId="4" xfId="5" applyNumberFormat="1" applyFont="1" applyFill="1" applyBorder="1" applyAlignment="1">
      <alignment horizontal="center" vertical="center" wrapText="1"/>
    </xf>
    <xf numFmtId="49" fontId="6" fillId="6" borderId="2" xfId="5" applyNumberFormat="1" applyFont="1" applyFill="1" applyBorder="1" applyAlignment="1">
      <alignment horizontal="center" vertical="center" wrapText="1"/>
    </xf>
    <xf numFmtId="49" fontId="6" fillId="6" borderId="5" xfId="5" applyNumberFormat="1" applyFont="1" applyFill="1" applyBorder="1" applyAlignment="1">
      <alignment horizontal="center" vertical="center" wrapText="1"/>
    </xf>
    <xf numFmtId="49" fontId="6" fillId="6" borderId="0" xfId="5" applyNumberFormat="1" applyFont="1" applyFill="1" applyAlignment="1">
      <alignment horizontal="center" vertical="center" wrapText="1"/>
    </xf>
    <xf numFmtId="49" fontId="5" fillId="6" borderId="8" xfId="5" applyNumberFormat="1" applyFont="1" applyFill="1" applyBorder="1" applyAlignment="1">
      <alignment horizontal="center" vertical="center" wrapText="1"/>
    </xf>
    <xf numFmtId="49" fontId="5" fillId="6" borderId="10" xfId="5" applyNumberFormat="1" applyFont="1" applyFill="1" applyBorder="1" applyAlignment="1">
      <alignment horizontal="center" vertical="center" wrapText="1"/>
    </xf>
    <xf numFmtId="49" fontId="5" fillId="6" borderId="9" xfId="5" applyNumberFormat="1" applyFont="1" applyFill="1" applyBorder="1" applyAlignment="1">
      <alignment horizontal="center" vertical="center" wrapText="1"/>
    </xf>
    <xf numFmtId="49" fontId="6" fillId="6" borderId="10" xfId="5" applyNumberFormat="1" applyFont="1" applyFill="1" applyBorder="1" applyAlignment="1">
      <alignment horizontal="center" vertical="center" wrapText="1"/>
    </xf>
    <xf numFmtId="49" fontId="2" fillId="7" borderId="29" xfId="6" applyNumberFormat="1" applyFont="1" applyFill="1" applyBorder="1" applyAlignment="1" applyProtection="1">
      <alignment horizontal="center" vertical="center" wrapText="1"/>
      <protection locked="0"/>
    </xf>
  </cellXfs>
  <cellStyles count="8">
    <cellStyle name="Comma 2" xfId="6" xr:uid="{62C6D513-EB72-45AC-81A4-06A6DE900521}"/>
    <cellStyle name="Comma 2 2" xfId="7" xr:uid="{4FF6E020-D790-48CE-80E6-F63F093D55E0}"/>
    <cellStyle name="dms_H" xfId="3" xr:uid="{46BCF673-8549-444A-A099-6C5C715D0A5F}"/>
    <cellStyle name="dms_TopHeader" xfId="1" xr:uid="{F1C16428-7D12-4582-BFBE-29E41D654FBB}"/>
    <cellStyle name="Normal" xfId="0" builtinId="0"/>
    <cellStyle name="Normal_D11 2371025  Financial information - 2012 Draft RIN - Ausgrid" xfId="2" xr:uid="{B28C636B-EE03-44AE-9963-B95BC34FF6C0}"/>
    <cellStyle name="Normal_D12 1569  Opex, DMIS, EBSS - 2012 draft RIN - Ausgrid" xfId="4" xr:uid="{6C7E99E3-DEB1-433D-B2EA-E751150578C3}"/>
    <cellStyle name="Normal_D12 16703  Overheads, Avoided Cost, ACS, Demand and Revenue - 2012 draft RIN - Ausgrid" xfId="5" xr:uid="{630E805A-A54A-4A4C-8E1E-B86A3C18A7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752475</xdr:colOff>
      <xdr:row>3</xdr:row>
      <xdr:rowOff>114300</xdr:rowOff>
    </xdr:to>
    <xdr:grpSp>
      <xdr:nvGrpSpPr>
        <xdr:cNvPr id="2" name="Group 2">
          <a:extLst>
            <a:ext uri="{FF2B5EF4-FFF2-40B4-BE49-F238E27FC236}">
              <a16:creationId xmlns:a16="http://schemas.microsoft.com/office/drawing/2014/main" id="{DBA62D79-7D1C-45B8-BB50-942C9B6CE321}"/>
            </a:ext>
          </a:extLst>
        </xdr:cNvPr>
        <xdr:cNvGrpSpPr>
          <a:grpSpLocks/>
        </xdr:cNvGrpSpPr>
      </xdr:nvGrpSpPr>
      <xdr:grpSpPr bwMode="auto">
        <a:xfrm>
          <a:off x="0" y="0"/>
          <a:ext cx="750570" cy="888206"/>
          <a:chOff x="22413" y="11206"/>
          <a:chExt cx="1546410" cy="1080651"/>
        </a:xfrm>
      </xdr:grpSpPr>
      <xdr:sp macro="" textlink="">
        <xdr:nvSpPr>
          <xdr:cNvPr id="3" name="Rectangle 3">
            <a:extLst>
              <a:ext uri="{FF2B5EF4-FFF2-40B4-BE49-F238E27FC236}">
                <a16:creationId xmlns:a16="http://schemas.microsoft.com/office/drawing/2014/main" id="{CBFA9431-23E6-7EEA-5FFA-CC2FCC78AF91}"/>
              </a:ext>
            </a:extLst>
          </xdr:cNvPr>
          <xdr:cNvSpPr>
            <a:spLocks noChangeArrowheads="1"/>
          </xdr:cNvSpPr>
        </xdr:nvSpPr>
        <xdr:spPr bwMode="auto">
          <a:xfrm>
            <a:off x="33619" y="22412"/>
            <a:ext cx="1524628" cy="1069445"/>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F66DF6C5-E85B-48D3-358B-356A89A38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96941A92-2F5E-A7F3-B6CE-BDA36602DFDE}"/>
              </a:ext>
            </a:extLst>
          </xdr:cNvPr>
          <xdr:cNvSpPr>
            <a:spLocks noChangeArrowheads="1"/>
          </xdr:cNvSpPr>
        </xdr:nvSpPr>
        <xdr:spPr bwMode="auto">
          <a:xfrm>
            <a:off x="139862" y="812979"/>
            <a:ext cx="1350662" cy="23239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grpSp>
    <xdr:clientData/>
  </xdr:twoCellAnchor>
  <xdr:oneCellAnchor>
    <xdr:from>
      <xdr:col>4</xdr:col>
      <xdr:colOff>164897</xdr:colOff>
      <xdr:row>0</xdr:row>
      <xdr:rowOff>110115</xdr:rowOff>
    </xdr:from>
    <xdr:ext cx="7194000" cy="1737158"/>
    <xdr:sp macro="" textlink="">
      <xdr:nvSpPr>
        <xdr:cNvPr id="6" name="TextBox 5">
          <a:extLst>
            <a:ext uri="{FF2B5EF4-FFF2-40B4-BE49-F238E27FC236}">
              <a16:creationId xmlns:a16="http://schemas.microsoft.com/office/drawing/2014/main" id="{DB22B9A9-F089-456B-9BC7-A225A8DE9A47}"/>
            </a:ext>
          </a:extLst>
        </xdr:cNvPr>
        <xdr:cNvSpPr txBox="1"/>
      </xdr:nvSpPr>
      <xdr:spPr>
        <a:xfrm>
          <a:off x="6660947" y="110115"/>
          <a:ext cx="7194000" cy="173715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AU" sz="2000"/>
            <a:t>Notes:</a:t>
          </a:r>
        </a:p>
        <a:p>
          <a:pPr algn="l"/>
          <a:r>
            <a:rPr lang="en-AU" sz="2000"/>
            <a:t> - The table is designed</a:t>
          </a:r>
          <a:r>
            <a:rPr lang="en-AU" sz="2000" baseline="0"/>
            <a:t> to capture all the requirements regarding</a:t>
          </a:r>
        </a:p>
        <a:p>
          <a:pPr algn="l"/>
          <a:r>
            <a:rPr lang="en-AU" sz="2000" baseline="0"/>
            <a:t> Actual Prices Payable Information as in NGR Part 18A</a:t>
          </a:r>
        </a:p>
        <a:p>
          <a:r>
            <a:rPr lang="en-AU" sz="2000"/>
            <a:t> - Drop</a:t>
          </a:r>
          <a:r>
            <a:rPr lang="en-AU" sz="2000" baseline="0"/>
            <a:t> down lists included for service types in column D, as well as </a:t>
          </a:r>
        </a:p>
        <a:p>
          <a:r>
            <a:rPr lang="en-AU" sz="2000" baseline="0"/>
            <a:t>where there are fixed responses under the rules.</a:t>
          </a:r>
          <a:endParaRPr lang="en-AU" sz="20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refreshError="1"/>
      <sheetData sheetId="1" refreshError="1">
        <row r="3">
          <cell r="B3">
            <v>2011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FD8E-FB2A-48F3-866A-FBD116ABCCCC}">
  <sheetPr>
    <tabColor theme="9"/>
    <pageSetUpPr fitToPage="1"/>
  </sheetPr>
  <dimension ref="A1:EC374"/>
  <sheetViews>
    <sheetView tabSelected="1" topLeftCell="A11" zoomScale="80" zoomScaleNormal="80" workbookViewId="0">
      <pane xSplit="4" ySplit="3" topLeftCell="E309" activePane="bottomRight" state="frozen"/>
      <selection activeCell="A11" sqref="A11"/>
      <selection pane="topRight" activeCell="E11" sqref="E11"/>
      <selection pane="bottomLeft" activeCell="A14" sqref="A14"/>
      <selection pane="bottomRight" activeCell="D348" sqref="D348"/>
    </sheetView>
  </sheetViews>
  <sheetFormatPr defaultRowHeight="13.2" x14ac:dyDescent="0.25"/>
  <cols>
    <col min="1" max="1" width="11.77734375" style="2" customWidth="1"/>
    <col min="2" max="3" width="23.21875" style="2" customWidth="1"/>
    <col min="4" max="4" width="62.21875" style="2" bestFit="1" customWidth="1"/>
    <col min="5" max="5" width="27.44140625" style="2" customWidth="1"/>
    <col min="6" max="6" width="27.77734375" style="2" customWidth="1"/>
    <col min="7" max="8" width="22" style="2" customWidth="1"/>
    <col min="9" max="9" width="23.5546875" style="2" customWidth="1"/>
    <col min="10" max="10" width="25.21875" style="2" customWidth="1"/>
    <col min="11" max="11" width="15.77734375" style="2" customWidth="1"/>
    <col min="12" max="12" width="24.77734375" style="2" customWidth="1"/>
    <col min="13" max="13" width="20.5546875" style="2" customWidth="1"/>
    <col min="14" max="14" width="15.21875" style="2" customWidth="1"/>
    <col min="15" max="15" width="22.5546875" style="2" customWidth="1"/>
    <col min="16" max="16" width="19.5546875" style="2" customWidth="1"/>
    <col min="17" max="17" width="72.5546875" style="2" customWidth="1"/>
    <col min="18" max="18" width="147.77734375" style="2" bestFit="1" customWidth="1"/>
    <col min="19" max="19" width="51.77734375" style="2" customWidth="1"/>
    <col min="20" max="20" width="39.21875" style="2" customWidth="1"/>
    <col min="21" max="22" width="25.77734375" style="2" customWidth="1"/>
    <col min="23" max="23" width="251" style="21" bestFit="1" customWidth="1"/>
    <col min="24" max="24" width="15.77734375" style="2" customWidth="1"/>
    <col min="25" max="34" width="8.77734375" style="2"/>
    <col min="35" max="45" width="9.21875" style="2" bestFit="1" customWidth="1"/>
    <col min="46" max="46" width="11.21875" style="2" customWidth="1"/>
    <col min="47" max="58" width="9.21875" style="2" bestFit="1" customWidth="1"/>
    <col min="59" max="59" width="10.44140625" style="2" bestFit="1" customWidth="1"/>
    <col min="60" max="70" width="9.21875" style="2" bestFit="1" customWidth="1"/>
    <col min="71" max="71" width="46.77734375" style="2" customWidth="1"/>
    <col min="72" max="72" width="36" style="2" customWidth="1"/>
    <col min="73" max="246" width="8.77734375" style="2"/>
    <col min="247" max="247" width="11.77734375" style="2" customWidth="1"/>
    <col min="248" max="249" width="23.21875" style="2" customWidth="1"/>
    <col min="250" max="250" width="34.77734375" style="2" customWidth="1"/>
    <col min="251" max="251" width="27.44140625" style="2" customWidth="1"/>
    <col min="252" max="252" width="27.77734375" style="2" customWidth="1"/>
    <col min="253" max="255" width="22" style="2" customWidth="1"/>
    <col min="256" max="256" width="33.21875" style="2" customWidth="1"/>
    <col min="257" max="257" width="15.77734375" style="2" customWidth="1"/>
    <col min="258" max="258" width="24.77734375" style="2" customWidth="1"/>
    <col min="259" max="259" width="15.77734375" style="2" customWidth="1"/>
    <col min="260" max="260" width="15.21875" style="2" customWidth="1"/>
    <col min="261" max="261" width="12.21875" style="2" customWidth="1"/>
    <col min="262" max="262" width="14.5546875" style="2" customWidth="1"/>
    <col min="263" max="263" width="13.77734375" style="2" customWidth="1"/>
    <col min="264" max="265" width="15.44140625" style="2" customWidth="1"/>
    <col min="266" max="266" width="14.21875" style="2" customWidth="1"/>
    <col min="267" max="267" width="15.21875" style="2" customWidth="1"/>
    <col min="268" max="268" width="14.77734375" style="2" customWidth="1"/>
    <col min="269" max="269" width="15.5546875" style="2" customWidth="1"/>
    <col min="270" max="280" width="15.77734375" style="2" customWidth="1"/>
    <col min="281" max="301" width="8.77734375" style="2"/>
    <col min="302" max="302" width="11.21875" style="2" customWidth="1"/>
    <col min="303" max="314" width="8.77734375" style="2"/>
    <col min="315" max="315" width="10.44140625" style="2" bestFit="1" customWidth="1"/>
    <col min="316" max="326" width="8.77734375" style="2"/>
    <col min="327" max="327" width="46.77734375" style="2" customWidth="1"/>
    <col min="328" max="328" width="36" style="2" customWidth="1"/>
    <col min="329" max="502" width="8.77734375" style="2"/>
    <col min="503" max="503" width="11.77734375" style="2" customWidth="1"/>
    <col min="504" max="505" width="23.21875" style="2" customWidth="1"/>
    <col min="506" max="506" width="34.77734375" style="2" customWidth="1"/>
    <col min="507" max="507" width="27.44140625" style="2" customWidth="1"/>
    <col min="508" max="508" width="27.77734375" style="2" customWidth="1"/>
    <col min="509" max="511" width="22" style="2" customWidth="1"/>
    <col min="512" max="512" width="33.21875" style="2" customWidth="1"/>
    <col min="513" max="513" width="15.77734375" style="2" customWidth="1"/>
    <col min="514" max="514" width="24.77734375" style="2" customWidth="1"/>
    <col min="515" max="515" width="15.77734375" style="2" customWidth="1"/>
    <col min="516" max="516" width="15.21875" style="2" customWidth="1"/>
    <col min="517" max="517" width="12.21875" style="2" customWidth="1"/>
    <col min="518" max="518" width="14.5546875" style="2" customWidth="1"/>
    <col min="519" max="519" width="13.77734375" style="2" customWidth="1"/>
    <col min="520" max="521" width="15.44140625" style="2" customWidth="1"/>
    <col min="522" max="522" width="14.21875" style="2" customWidth="1"/>
    <col min="523" max="523" width="15.21875" style="2" customWidth="1"/>
    <col min="524" max="524" width="14.77734375" style="2" customWidth="1"/>
    <col min="525" max="525" width="15.5546875" style="2" customWidth="1"/>
    <col min="526" max="536" width="15.77734375" style="2" customWidth="1"/>
    <col min="537" max="557" width="8.77734375" style="2"/>
    <col min="558" max="558" width="11.21875" style="2" customWidth="1"/>
    <col min="559" max="570" width="8.77734375" style="2"/>
    <col min="571" max="571" width="10.44140625" style="2" bestFit="1" customWidth="1"/>
    <col min="572" max="582" width="8.77734375" style="2"/>
    <col min="583" max="583" width="46.77734375" style="2" customWidth="1"/>
    <col min="584" max="584" width="36" style="2" customWidth="1"/>
    <col min="585" max="758" width="8.77734375" style="2"/>
    <col min="759" max="759" width="11.77734375" style="2" customWidth="1"/>
    <col min="760" max="761" width="23.21875" style="2" customWidth="1"/>
    <col min="762" max="762" width="34.77734375" style="2" customWidth="1"/>
    <col min="763" max="763" width="27.44140625" style="2" customWidth="1"/>
    <col min="764" max="764" width="27.77734375" style="2" customWidth="1"/>
    <col min="765" max="767" width="22" style="2" customWidth="1"/>
    <col min="768" max="768" width="33.21875" style="2" customWidth="1"/>
    <col min="769" max="769" width="15.77734375" style="2" customWidth="1"/>
    <col min="770" max="770" width="24.77734375" style="2" customWidth="1"/>
    <col min="771" max="771" width="15.77734375" style="2" customWidth="1"/>
    <col min="772" max="772" width="15.21875" style="2" customWidth="1"/>
    <col min="773" max="773" width="12.21875" style="2" customWidth="1"/>
    <col min="774" max="774" width="14.5546875" style="2" customWidth="1"/>
    <col min="775" max="775" width="13.77734375" style="2" customWidth="1"/>
    <col min="776" max="777" width="15.44140625" style="2" customWidth="1"/>
    <col min="778" max="778" width="14.21875" style="2" customWidth="1"/>
    <col min="779" max="779" width="15.21875" style="2" customWidth="1"/>
    <col min="780" max="780" width="14.77734375" style="2" customWidth="1"/>
    <col min="781" max="781" width="15.5546875" style="2" customWidth="1"/>
    <col min="782" max="792" width="15.77734375" style="2" customWidth="1"/>
    <col min="793" max="813" width="8.77734375" style="2"/>
    <col min="814" max="814" width="11.21875" style="2" customWidth="1"/>
    <col min="815" max="826" width="8.77734375" style="2"/>
    <col min="827" max="827" width="10.44140625" style="2" bestFit="1" customWidth="1"/>
    <col min="828" max="838" width="8.77734375" style="2"/>
    <col min="839" max="839" width="46.77734375" style="2" customWidth="1"/>
    <col min="840" max="840" width="36" style="2" customWidth="1"/>
    <col min="841" max="1014" width="8.77734375" style="2"/>
    <col min="1015" max="1015" width="11.77734375" style="2" customWidth="1"/>
    <col min="1016" max="1017" width="23.21875" style="2" customWidth="1"/>
    <col min="1018" max="1018" width="34.77734375" style="2" customWidth="1"/>
    <col min="1019" max="1019" width="27.44140625" style="2" customWidth="1"/>
    <col min="1020" max="1020" width="27.77734375" style="2" customWidth="1"/>
    <col min="1021" max="1023" width="22" style="2" customWidth="1"/>
    <col min="1024" max="1024" width="33.21875" style="2" customWidth="1"/>
    <col min="1025" max="1025" width="15.77734375" style="2" customWidth="1"/>
    <col min="1026" max="1026" width="24.77734375" style="2" customWidth="1"/>
    <col min="1027" max="1027" width="15.77734375" style="2" customWidth="1"/>
    <col min="1028" max="1028" width="15.21875" style="2" customWidth="1"/>
    <col min="1029" max="1029" width="12.21875" style="2" customWidth="1"/>
    <col min="1030" max="1030" width="14.5546875" style="2" customWidth="1"/>
    <col min="1031" max="1031" width="13.77734375" style="2" customWidth="1"/>
    <col min="1032" max="1033" width="15.44140625" style="2" customWidth="1"/>
    <col min="1034" max="1034" width="14.21875" style="2" customWidth="1"/>
    <col min="1035" max="1035" width="15.21875" style="2" customWidth="1"/>
    <col min="1036" max="1036" width="14.77734375" style="2" customWidth="1"/>
    <col min="1037" max="1037" width="15.5546875" style="2" customWidth="1"/>
    <col min="1038" max="1048" width="15.77734375" style="2" customWidth="1"/>
    <col min="1049" max="1069" width="8.77734375" style="2"/>
    <col min="1070" max="1070" width="11.21875" style="2" customWidth="1"/>
    <col min="1071" max="1082" width="8.77734375" style="2"/>
    <col min="1083" max="1083" width="10.44140625" style="2" bestFit="1" customWidth="1"/>
    <col min="1084" max="1094" width="8.77734375" style="2"/>
    <col min="1095" max="1095" width="46.77734375" style="2" customWidth="1"/>
    <col min="1096" max="1096" width="36" style="2" customWidth="1"/>
    <col min="1097" max="1270" width="8.77734375" style="2"/>
    <col min="1271" max="1271" width="11.77734375" style="2" customWidth="1"/>
    <col min="1272" max="1273" width="23.21875" style="2" customWidth="1"/>
    <col min="1274" max="1274" width="34.77734375" style="2" customWidth="1"/>
    <col min="1275" max="1275" width="27.44140625" style="2" customWidth="1"/>
    <col min="1276" max="1276" width="27.77734375" style="2" customWidth="1"/>
    <col min="1277" max="1279" width="22" style="2" customWidth="1"/>
    <col min="1280" max="1280" width="33.21875" style="2" customWidth="1"/>
    <col min="1281" max="1281" width="15.77734375" style="2" customWidth="1"/>
    <col min="1282" max="1282" width="24.77734375" style="2" customWidth="1"/>
    <col min="1283" max="1283" width="15.77734375" style="2" customWidth="1"/>
    <col min="1284" max="1284" width="15.21875" style="2" customWidth="1"/>
    <col min="1285" max="1285" width="12.21875" style="2" customWidth="1"/>
    <col min="1286" max="1286" width="14.5546875" style="2" customWidth="1"/>
    <col min="1287" max="1287" width="13.77734375" style="2" customWidth="1"/>
    <col min="1288" max="1289" width="15.44140625" style="2" customWidth="1"/>
    <col min="1290" max="1290" width="14.21875" style="2" customWidth="1"/>
    <col min="1291" max="1291" width="15.21875" style="2" customWidth="1"/>
    <col min="1292" max="1292" width="14.77734375" style="2" customWidth="1"/>
    <col min="1293" max="1293" width="15.5546875" style="2" customWidth="1"/>
    <col min="1294" max="1304" width="15.77734375" style="2" customWidth="1"/>
    <col min="1305" max="1325" width="8.77734375" style="2"/>
    <col min="1326" max="1326" width="11.21875" style="2" customWidth="1"/>
    <col min="1327" max="1338" width="8.77734375" style="2"/>
    <col min="1339" max="1339" width="10.44140625" style="2" bestFit="1" customWidth="1"/>
    <col min="1340" max="1350" width="8.77734375" style="2"/>
    <col min="1351" max="1351" width="46.77734375" style="2" customWidth="1"/>
    <col min="1352" max="1352" width="36" style="2" customWidth="1"/>
    <col min="1353" max="1526" width="8.77734375" style="2"/>
    <col min="1527" max="1527" width="11.77734375" style="2" customWidth="1"/>
    <col min="1528" max="1529" width="23.21875" style="2" customWidth="1"/>
    <col min="1530" max="1530" width="34.77734375" style="2" customWidth="1"/>
    <col min="1531" max="1531" width="27.44140625" style="2" customWidth="1"/>
    <col min="1532" max="1532" width="27.77734375" style="2" customWidth="1"/>
    <col min="1533" max="1535" width="22" style="2" customWidth="1"/>
    <col min="1536" max="1536" width="33.21875" style="2" customWidth="1"/>
    <col min="1537" max="1537" width="15.77734375" style="2" customWidth="1"/>
    <col min="1538" max="1538" width="24.77734375" style="2" customWidth="1"/>
    <col min="1539" max="1539" width="15.77734375" style="2" customWidth="1"/>
    <col min="1540" max="1540" width="15.21875" style="2" customWidth="1"/>
    <col min="1541" max="1541" width="12.21875" style="2" customWidth="1"/>
    <col min="1542" max="1542" width="14.5546875" style="2" customWidth="1"/>
    <col min="1543" max="1543" width="13.77734375" style="2" customWidth="1"/>
    <col min="1544" max="1545" width="15.44140625" style="2" customWidth="1"/>
    <col min="1546" max="1546" width="14.21875" style="2" customWidth="1"/>
    <col min="1547" max="1547" width="15.21875" style="2" customWidth="1"/>
    <col min="1548" max="1548" width="14.77734375" style="2" customWidth="1"/>
    <col min="1549" max="1549" width="15.5546875" style="2" customWidth="1"/>
    <col min="1550" max="1560" width="15.77734375" style="2" customWidth="1"/>
    <col min="1561" max="1581" width="8.77734375" style="2"/>
    <col min="1582" max="1582" width="11.21875" style="2" customWidth="1"/>
    <col min="1583" max="1594" width="8.77734375" style="2"/>
    <col min="1595" max="1595" width="10.44140625" style="2" bestFit="1" customWidth="1"/>
    <col min="1596" max="1606" width="8.77734375" style="2"/>
    <col min="1607" max="1607" width="46.77734375" style="2" customWidth="1"/>
    <col min="1608" max="1608" width="36" style="2" customWidth="1"/>
    <col min="1609" max="1782" width="8.77734375" style="2"/>
    <col min="1783" max="1783" width="11.77734375" style="2" customWidth="1"/>
    <col min="1784" max="1785" width="23.21875" style="2" customWidth="1"/>
    <col min="1786" max="1786" width="34.77734375" style="2" customWidth="1"/>
    <col min="1787" max="1787" width="27.44140625" style="2" customWidth="1"/>
    <col min="1788" max="1788" width="27.77734375" style="2" customWidth="1"/>
    <col min="1789" max="1791" width="22" style="2" customWidth="1"/>
    <col min="1792" max="1792" width="33.21875" style="2" customWidth="1"/>
    <col min="1793" max="1793" width="15.77734375" style="2" customWidth="1"/>
    <col min="1794" max="1794" width="24.77734375" style="2" customWidth="1"/>
    <col min="1795" max="1795" width="15.77734375" style="2" customWidth="1"/>
    <col min="1796" max="1796" width="15.21875" style="2" customWidth="1"/>
    <col min="1797" max="1797" width="12.21875" style="2" customWidth="1"/>
    <col min="1798" max="1798" width="14.5546875" style="2" customWidth="1"/>
    <col min="1799" max="1799" width="13.77734375" style="2" customWidth="1"/>
    <col min="1800" max="1801" width="15.44140625" style="2" customWidth="1"/>
    <col min="1802" max="1802" width="14.21875" style="2" customWidth="1"/>
    <col min="1803" max="1803" width="15.21875" style="2" customWidth="1"/>
    <col min="1804" max="1804" width="14.77734375" style="2" customWidth="1"/>
    <col min="1805" max="1805" width="15.5546875" style="2" customWidth="1"/>
    <col min="1806" max="1816" width="15.77734375" style="2" customWidth="1"/>
    <col min="1817" max="1837" width="8.77734375" style="2"/>
    <col min="1838" max="1838" width="11.21875" style="2" customWidth="1"/>
    <col min="1839" max="1850" width="8.77734375" style="2"/>
    <col min="1851" max="1851" width="10.44140625" style="2" bestFit="1" customWidth="1"/>
    <col min="1852" max="1862" width="8.77734375" style="2"/>
    <col min="1863" max="1863" width="46.77734375" style="2" customWidth="1"/>
    <col min="1864" max="1864" width="36" style="2" customWidth="1"/>
    <col min="1865" max="2038" width="8.77734375" style="2"/>
    <col min="2039" max="2039" width="11.77734375" style="2" customWidth="1"/>
    <col min="2040" max="2041" width="23.21875" style="2" customWidth="1"/>
    <col min="2042" max="2042" width="34.77734375" style="2" customWidth="1"/>
    <col min="2043" max="2043" width="27.44140625" style="2" customWidth="1"/>
    <col min="2044" max="2044" width="27.77734375" style="2" customWidth="1"/>
    <col min="2045" max="2047" width="22" style="2" customWidth="1"/>
    <col min="2048" max="2048" width="33.21875" style="2" customWidth="1"/>
    <col min="2049" max="2049" width="15.77734375" style="2" customWidth="1"/>
    <col min="2050" max="2050" width="24.77734375" style="2" customWidth="1"/>
    <col min="2051" max="2051" width="15.77734375" style="2" customWidth="1"/>
    <col min="2052" max="2052" width="15.21875" style="2" customWidth="1"/>
    <col min="2053" max="2053" width="12.21875" style="2" customWidth="1"/>
    <col min="2054" max="2054" width="14.5546875" style="2" customWidth="1"/>
    <col min="2055" max="2055" width="13.77734375" style="2" customWidth="1"/>
    <col min="2056" max="2057" width="15.44140625" style="2" customWidth="1"/>
    <col min="2058" max="2058" width="14.21875" style="2" customWidth="1"/>
    <col min="2059" max="2059" width="15.21875" style="2" customWidth="1"/>
    <col min="2060" max="2060" width="14.77734375" style="2" customWidth="1"/>
    <col min="2061" max="2061" width="15.5546875" style="2" customWidth="1"/>
    <col min="2062" max="2072" width="15.77734375" style="2" customWidth="1"/>
    <col min="2073" max="2093" width="8.77734375" style="2"/>
    <col min="2094" max="2094" width="11.21875" style="2" customWidth="1"/>
    <col min="2095" max="2106" width="8.77734375" style="2"/>
    <col min="2107" max="2107" width="10.44140625" style="2" bestFit="1" customWidth="1"/>
    <col min="2108" max="2118" width="8.77734375" style="2"/>
    <col min="2119" max="2119" width="46.77734375" style="2" customWidth="1"/>
    <col min="2120" max="2120" width="36" style="2" customWidth="1"/>
    <col min="2121" max="2294" width="8.77734375" style="2"/>
    <col min="2295" max="2295" width="11.77734375" style="2" customWidth="1"/>
    <col min="2296" max="2297" width="23.21875" style="2" customWidth="1"/>
    <col min="2298" max="2298" width="34.77734375" style="2" customWidth="1"/>
    <col min="2299" max="2299" width="27.44140625" style="2" customWidth="1"/>
    <col min="2300" max="2300" width="27.77734375" style="2" customWidth="1"/>
    <col min="2301" max="2303" width="22" style="2" customWidth="1"/>
    <col min="2304" max="2304" width="33.21875" style="2" customWidth="1"/>
    <col min="2305" max="2305" width="15.77734375" style="2" customWidth="1"/>
    <col min="2306" max="2306" width="24.77734375" style="2" customWidth="1"/>
    <col min="2307" max="2307" width="15.77734375" style="2" customWidth="1"/>
    <col min="2308" max="2308" width="15.21875" style="2" customWidth="1"/>
    <col min="2309" max="2309" width="12.21875" style="2" customWidth="1"/>
    <col min="2310" max="2310" width="14.5546875" style="2" customWidth="1"/>
    <col min="2311" max="2311" width="13.77734375" style="2" customWidth="1"/>
    <col min="2312" max="2313" width="15.44140625" style="2" customWidth="1"/>
    <col min="2314" max="2314" width="14.21875" style="2" customWidth="1"/>
    <col min="2315" max="2315" width="15.21875" style="2" customWidth="1"/>
    <col min="2316" max="2316" width="14.77734375" style="2" customWidth="1"/>
    <col min="2317" max="2317" width="15.5546875" style="2" customWidth="1"/>
    <col min="2318" max="2328" width="15.77734375" style="2" customWidth="1"/>
    <col min="2329" max="2349" width="8.77734375" style="2"/>
    <col min="2350" max="2350" width="11.21875" style="2" customWidth="1"/>
    <col min="2351" max="2362" width="8.77734375" style="2"/>
    <col min="2363" max="2363" width="10.44140625" style="2" bestFit="1" customWidth="1"/>
    <col min="2364" max="2374" width="8.77734375" style="2"/>
    <col min="2375" max="2375" width="46.77734375" style="2" customWidth="1"/>
    <col min="2376" max="2376" width="36" style="2" customWidth="1"/>
    <col min="2377" max="2550" width="8.77734375" style="2"/>
    <col min="2551" max="2551" width="11.77734375" style="2" customWidth="1"/>
    <col min="2552" max="2553" width="23.21875" style="2" customWidth="1"/>
    <col min="2554" max="2554" width="34.77734375" style="2" customWidth="1"/>
    <col min="2555" max="2555" width="27.44140625" style="2" customWidth="1"/>
    <col min="2556" max="2556" width="27.77734375" style="2" customWidth="1"/>
    <col min="2557" max="2559" width="22" style="2" customWidth="1"/>
    <col min="2560" max="2560" width="33.21875" style="2" customWidth="1"/>
    <col min="2561" max="2561" width="15.77734375" style="2" customWidth="1"/>
    <col min="2562" max="2562" width="24.77734375" style="2" customWidth="1"/>
    <col min="2563" max="2563" width="15.77734375" style="2" customWidth="1"/>
    <col min="2564" max="2564" width="15.21875" style="2" customWidth="1"/>
    <col min="2565" max="2565" width="12.21875" style="2" customWidth="1"/>
    <col min="2566" max="2566" width="14.5546875" style="2" customWidth="1"/>
    <col min="2567" max="2567" width="13.77734375" style="2" customWidth="1"/>
    <col min="2568" max="2569" width="15.44140625" style="2" customWidth="1"/>
    <col min="2570" max="2570" width="14.21875" style="2" customWidth="1"/>
    <col min="2571" max="2571" width="15.21875" style="2" customWidth="1"/>
    <col min="2572" max="2572" width="14.77734375" style="2" customWidth="1"/>
    <col min="2573" max="2573" width="15.5546875" style="2" customWidth="1"/>
    <col min="2574" max="2584" width="15.77734375" style="2" customWidth="1"/>
    <col min="2585" max="2605" width="8.77734375" style="2"/>
    <col min="2606" max="2606" width="11.21875" style="2" customWidth="1"/>
    <col min="2607" max="2618" width="8.77734375" style="2"/>
    <col min="2619" max="2619" width="10.44140625" style="2" bestFit="1" customWidth="1"/>
    <col min="2620" max="2630" width="8.77734375" style="2"/>
    <col min="2631" max="2631" width="46.77734375" style="2" customWidth="1"/>
    <col min="2632" max="2632" width="36" style="2" customWidth="1"/>
    <col min="2633" max="2806" width="8.77734375" style="2"/>
    <col min="2807" max="2807" width="11.77734375" style="2" customWidth="1"/>
    <col min="2808" max="2809" width="23.21875" style="2" customWidth="1"/>
    <col min="2810" max="2810" width="34.77734375" style="2" customWidth="1"/>
    <col min="2811" max="2811" width="27.44140625" style="2" customWidth="1"/>
    <col min="2812" max="2812" width="27.77734375" style="2" customWidth="1"/>
    <col min="2813" max="2815" width="22" style="2" customWidth="1"/>
    <col min="2816" max="2816" width="33.21875" style="2" customWidth="1"/>
    <col min="2817" max="2817" width="15.77734375" style="2" customWidth="1"/>
    <col min="2818" max="2818" width="24.77734375" style="2" customWidth="1"/>
    <col min="2819" max="2819" width="15.77734375" style="2" customWidth="1"/>
    <col min="2820" max="2820" width="15.21875" style="2" customWidth="1"/>
    <col min="2821" max="2821" width="12.21875" style="2" customWidth="1"/>
    <col min="2822" max="2822" width="14.5546875" style="2" customWidth="1"/>
    <col min="2823" max="2823" width="13.77734375" style="2" customWidth="1"/>
    <col min="2824" max="2825" width="15.44140625" style="2" customWidth="1"/>
    <col min="2826" max="2826" width="14.21875" style="2" customWidth="1"/>
    <col min="2827" max="2827" width="15.21875" style="2" customWidth="1"/>
    <col min="2828" max="2828" width="14.77734375" style="2" customWidth="1"/>
    <col min="2829" max="2829" width="15.5546875" style="2" customWidth="1"/>
    <col min="2830" max="2840" width="15.77734375" style="2" customWidth="1"/>
    <col min="2841" max="2861" width="8.77734375" style="2"/>
    <col min="2862" max="2862" width="11.21875" style="2" customWidth="1"/>
    <col min="2863" max="2874" width="8.77734375" style="2"/>
    <col min="2875" max="2875" width="10.44140625" style="2" bestFit="1" customWidth="1"/>
    <col min="2876" max="2886" width="8.77734375" style="2"/>
    <col min="2887" max="2887" width="46.77734375" style="2" customWidth="1"/>
    <col min="2888" max="2888" width="36" style="2" customWidth="1"/>
    <col min="2889" max="3062" width="8.77734375" style="2"/>
    <col min="3063" max="3063" width="11.77734375" style="2" customWidth="1"/>
    <col min="3064" max="3065" width="23.21875" style="2" customWidth="1"/>
    <col min="3066" max="3066" width="34.77734375" style="2" customWidth="1"/>
    <col min="3067" max="3067" width="27.44140625" style="2" customWidth="1"/>
    <col min="3068" max="3068" width="27.77734375" style="2" customWidth="1"/>
    <col min="3069" max="3071" width="22" style="2" customWidth="1"/>
    <col min="3072" max="3072" width="33.21875" style="2" customWidth="1"/>
    <col min="3073" max="3073" width="15.77734375" style="2" customWidth="1"/>
    <col min="3074" max="3074" width="24.77734375" style="2" customWidth="1"/>
    <col min="3075" max="3075" width="15.77734375" style="2" customWidth="1"/>
    <col min="3076" max="3076" width="15.21875" style="2" customWidth="1"/>
    <col min="3077" max="3077" width="12.21875" style="2" customWidth="1"/>
    <col min="3078" max="3078" width="14.5546875" style="2" customWidth="1"/>
    <col min="3079" max="3079" width="13.77734375" style="2" customWidth="1"/>
    <col min="3080" max="3081" width="15.44140625" style="2" customWidth="1"/>
    <col min="3082" max="3082" width="14.21875" style="2" customWidth="1"/>
    <col min="3083" max="3083" width="15.21875" style="2" customWidth="1"/>
    <col min="3084" max="3084" width="14.77734375" style="2" customWidth="1"/>
    <col min="3085" max="3085" width="15.5546875" style="2" customWidth="1"/>
    <col min="3086" max="3096" width="15.77734375" style="2" customWidth="1"/>
    <col min="3097" max="3117" width="8.77734375" style="2"/>
    <col min="3118" max="3118" width="11.21875" style="2" customWidth="1"/>
    <col min="3119" max="3130" width="8.77734375" style="2"/>
    <col min="3131" max="3131" width="10.44140625" style="2" bestFit="1" customWidth="1"/>
    <col min="3132" max="3142" width="8.77734375" style="2"/>
    <col min="3143" max="3143" width="46.77734375" style="2" customWidth="1"/>
    <col min="3144" max="3144" width="36" style="2" customWidth="1"/>
    <col min="3145" max="3318" width="8.77734375" style="2"/>
    <col min="3319" max="3319" width="11.77734375" style="2" customWidth="1"/>
    <col min="3320" max="3321" width="23.21875" style="2" customWidth="1"/>
    <col min="3322" max="3322" width="34.77734375" style="2" customWidth="1"/>
    <col min="3323" max="3323" width="27.44140625" style="2" customWidth="1"/>
    <col min="3324" max="3324" width="27.77734375" style="2" customWidth="1"/>
    <col min="3325" max="3327" width="22" style="2" customWidth="1"/>
    <col min="3328" max="3328" width="33.21875" style="2" customWidth="1"/>
    <col min="3329" max="3329" width="15.77734375" style="2" customWidth="1"/>
    <col min="3330" max="3330" width="24.77734375" style="2" customWidth="1"/>
    <col min="3331" max="3331" width="15.77734375" style="2" customWidth="1"/>
    <col min="3332" max="3332" width="15.21875" style="2" customWidth="1"/>
    <col min="3333" max="3333" width="12.21875" style="2" customWidth="1"/>
    <col min="3334" max="3334" width="14.5546875" style="2" customWidth="1"/>
    <col min="3335" max="3335" width="13.77734375" style="2" customWidth="1"/>
    <col min="3336" max="3337" width="15.44140625" style="2" customWidth="1"/>
    <col min="3338" max="3338" width="14.21875" style="2" customWidth="1"/>
    <col min="3339" max="3339" width="15.21875" style="2" customWidth="1"/>
    <col min="3340" max="3340" width="14.77734375" style="2" customWidth="1"/>
    <col min="3341" max="3341" width="15.5546875" style="2" customWidth="1"/>
    <col min="3342" max="3352" width="15.77734375" style="2" customWidth="1"/>
    <col min="3353" max="3373" width="8.77734375" style="2"/>
    <col min="3374" max="3374" width="11.21875" style="2" customWidth="1"/>
    <col min="3375" max="3386" width="8.77734375" style="2"/>
    <col min="3387" max="3387" width="10.44140625" style="2" bestFit="1" customWidth="1"/>
    <col min="3388" max="3398" width="8.77734375" style="2"/>
    <col min="3399" max="3399" width="46.77734375" style="2" customWidth="1"/>
    <col min="3400" max="3400" width="36" style="2" customWidth="1"/>
    <col min="3401" max="3574" width="8.77734375" style="2"/>
    <col min="3575" max="3575" width="11.77734375" style="2" customWidth="1"/>
    <col min="3576" max="3577" width="23.21875" style="2" customWidth="1"/>
    <col min="3578" max="3578" width="34.77734375" style="2" customWidth="1"/>
    <col min="3579" max="3579" width="27.44140625" style="2" customWidth="1"/>
    <col min="3580" max="3580" width="27.77734375" style="2" customWidth="1"/>
    <col min="3581" max="3583" width="22" style="2" customWidth="1"/>
    <col min="3584" max="3584" width="33.21875" style="2" customWidth="1"/>
    <col min="3585" max="3585" width="15.77734375" style="2" customWidth="1"/>
    <col min="3586" max="3586" width="24.77734375" style="2" customWidth="1"/>
    <col min="3587" max="3587" width="15.77734375" style="2" customWidth="1"/>
    <col min="3588" max="3588" width="15.21875" style="2" customWidth="1"/>
    <col min="3589" max="3589" width="12.21875" style="2" customWidth="1"/>
    <col min="3590" max="3590" width="14.5546875" style="2" customWidth="1"/>
    <col min="3591" max="3591" width="13.77734375" style="2" customWidth="1"/>
    <col min="3592" max="3593" width="15.44140625" style="2" customWidth="1"/>
    <col min="3594" max="3594" width="14.21875" style="2" customWidth="1"/>
    <col min="3595" max="3595" width="15.21875" style="2" customWidth="1"/>
    <col min="3596" max="3596" width="14.77734375" style="2" customWidth="1"/>
    <col min="3597" max="3597" width="15.5546875" style="2" customWidth="1"/>
    <col min="3598" max="3608" width="15.77734375" style="2" customWidth="1"/>
    <col min="3609" max="3629" width="8.77734375" style="2"/>
    <col min="3630" max="3630" width="11.21875" style="2" customWidth="1"/>
    <col min="3631" max="3642" width="8.77734375" style="2"/>
    <col min="3643" max="3643" width="10.44140625" style="2" bestFit="1" customWidth="1"/>
    <col min="3644" max="3654" width="8.77734375" style="2"/>
    <col min="3655" max="3655" width="46.77734375" style="2" customWidth="1"/>
    <col min="3656" max="3656" width="36" style="2" customWidth="1"/>
    <col min="3657" max="3830" width="8.77734375" style="2"/>
    <col min="3831" max="3831" width="11.77734375" style="2" customWidth="1"/>
    <col min="3832" max="3833" width="23.21875" style="2" customWidth="1"/>
    <col min="3834" max="3834" width="34.77734375" style="2" customWidth="1"/>
    <col min="3835" max="3835" width="27.44140625" style="2" customWidth="1"/>
    <col min="3836" max="3836" width="27.77734375" style="2" customWidth="1"/>
    <col min="3837" max="3839" width="22" style="2" customWidth="1"/>
    <col min="3840" max="3840" width="33.21875" style="2" customWidth="1"/>
    <col min="3841" max="3841" width="15.77734375" style="2" customWidth="1"/>
    <col min="3842" max="3842" width="24.77734375" style="2" customWidth="1"/>
    <col min="3843" max="3843" width="15.77734375" style="2" customWidth="1"/>
    <col min="3844" max="3844" width="15.21875" style="2" customWidth="1"/>
    <col min="3845" max="3845" width="12.21875" style="2" customWidth="1"/>
    <col min="3846" max="3846" width="14.5546875" style="2" customWidth="1"/>
    <col min="3847" max="3847" width="13.77734375" style="2" customWidth="1"/>
    <col min="3848" max="3849" width="15.44140625" style="2" customWidth="1"/>
    <col min="3850" max="3850" width="14.21875" style="2" customWidth="1"/>
    <col min="3851" max="3851" width="15.21875" style="2" customWidth="1"/>
    <col min="3852" max="3852" width="14.77734375" style="2" customWidth="1"/>
    <col min="3853" max="3853" width="15.5546875" style="2" customWidth="1"/>
    <col min="3854" max="3864" width="15.77734375" style="2" customWidth="1"/>
    <col min="3865" max="3885" width="8.77734375" style="2"/>
    <col min="3886" max="3886" width="11.21875" style="2" customWidth="1"/>
    <col min="3887" max="3898" width="8.77734375" style="2"/>
    <col min="3899" max="3899" width="10.44140625" style="2" bestFit="1" customWidth="1"/>
    <col min="3900" max="3910" width="8.77734375" style="2"/>
    <col min="3911" max="3911" width="46.77734375" style="2" customWidth="1"/>
    <col min="3912" max="3912" width="36" style="2" customWidth="1"/>
    <col min="3913" max="4086" width="8.77734375" style="2"/>
    <col min="4087" max="4087" width="11.77734375" style="2" customWidth="1"/>
    <col min="4088" max="4089" width="23.21875" style="2" customWidth="1"/>
    <col min="4090" max="4090" width="34.77734375" style="2" customWidth="1"/>
    <col min="4091" max="4091" width="27.44140625" style="2" customWidth="1"/>
    <col min="4092" max="4092" width="27.77734375" style="2" customWidth="1"/>
    <col min="4093" max="4095" width="22" style="2" customWidth="1"/>
    <col min="4096" max="4096" width="33.21875" style="2" customWidth="1"/>
    <col min="4097" max="4097" width="15.77734375" style="2" customWidth="1"/>
    <col min="4098" max="4098" width="24.77734375" style="2" customWidth="1"/>
    <col min="4099" max="4099" width="15.77734375" style="2" customWidth="1"/>
    <col min="4100" max="4100" width="15.21875" style="2" customWidth="1"/>
    <col min="4101" max="4101" width="12.21875" style="2" customWidth="1"/>
    <col min="4102" max="4102" width="14.5546875" style="2" customWidth="1"/>
    <col min="4103" max="4103" width="13.77734375" style="2" customWidth="1"/>
    <col min="4104" max="4105" width="15.44140625" style="2" customWidth="1"/>
    <col min="4106" max="4106" width="14.21875" style="2" customWidth="1"/>
    <col min="4107" max="4107" width="15.21875" style="2" customWidth="1"/>
    <col min="4108" max="4108" width="14.77734375" style="2" customWidth="1"/>
    <col min="4109" max="4109" width="15.5546875" style="2" customWidth="1"/>
    <col min="4110" max="4120" width="15.77734375" style="2" customWidth="1"/>
    <col min="4121" max="4141" width="8.77734375" style="2"/>
    <col min="4142" max="4142" width="11.21875" style="2" customWidth="1"/>
    <col min="4143" max="4154" width="8.77734375" style="2"/>
    <col min="4155" max="4155" width="10.44140625" style="2" bestFit="1" customWidth="1"/>
    <col min="4156" max="4166" width="8.77734375" style="2"/>
    <col min="4167" max="4167" width="46.77734375" style="2" customWidth="1"/>
    <col min="4168" max="4168" width="36" style="2" customWidth="1"/>
    <col min="4169" max="4342" width="8.77734375" style="2"/>
    <col min="4343" max="4343" width="11.77734375" style="2" customWidth="1"/>
    <col min="4344" max="4345" width="23.21875" style="2" customWidth="1"/>
    <col min="4346" max="4346" width="34.77734375" style="2" customWidth="1"/>
    <col min="4347" max="4347" width="27.44140625" style="2" customWidth="1"/>
    <col min="4348" max="4348" width="27.77734375" style="2" customWidth="1"/>
    <col min="4349" max="4351" width="22" style="2" customWidth="1"/>
    <col min="4352" max="4352" width="33.21875" style="2" customWidth="1"/>
    <col min="4353" max="4353" width="15.77734375" style="2" customWidth="1"/>
    <col min="4354" max="4354" width="24.77734375" style="2" customWidth="1"/>
    <col min="4355" max="4355" width="15.77734375" style="2" customWidth="1"/>
    <col min="4356" max="4356" width="15.21875" style="2" customWidth="1"/>
    <col min="4357" max="4357" width="12.21875" style="2" customWidth="1"/>
    <col min="4358" max="4358" width="14.5546875" style="2" customWidth="1"/>
    <col min="4359" max="4359" width="13.77734375" style="2" customWidth="1"/>
    <col min="4360" max="4361" width="15.44140625" style="2" customWidth="1"/>
    <col min="4362" max="4362" width="14.21875" style="2" customWidth="1"/>
    <col min="4363" max="4363" width="15.21875" style="2" customWidth="1"/>
    <col min="4364" max="4364" width="14.77734375" style="2" customWidth="1"/>
    <col min="4365" max="4365" width="15.5546875" style="2" customWidth="1"/>
    <col min="4366" max="4376" width="15.77734375" style="2" customWidth="1"/>
    <col min="4377" max="4397" width="8.77734375" style="2"/>
    <col min="4398" max="4398" width="11.21875" style="2" customWidth="1"/>
    <col min="4399" max="4410" width="8.77734375" style="2"/>
    <col min="4411" max="4411" width="10.44140625" style="2" bestFit="1" customWidth="1"/>
    <col min="4412" max="4422" width="8.77734375" style="2"/>
    <col min="4423" max="4423" width="46.77734375" style="2" customWidth="1"/>
    <col min="4424" max="4424" width="36" style="2" customWidth="1"/>
    <col min="4425" max="4598" width="8.77734375" style="2"/>
    <col min="4599" max="4599" width="11.77734375" style="2" customWidth="1"/>
    <col min="4600" max="4601" width="23.21875" style="2" customWidth="1"/>
    <col min="4602" max="4602" width="34.77734375" style="2" customWidth="1"/>
    <col min="4603" max="4603" width="27.44140625" style="2" customWidth="1"/>
    <col min="4604" max="4604" width="27.77734375" style="2" customWidth="1"/>
    <col min="4605" max="4607" width="22" style="2" customWidth="1"/>
    <col min="4608" max="4608" width="33.21875" style="2" customWidth="1"/>
    <col min="4609" max="4609" width="15.77734375" style="2" customWidth="1"/>
    <col min="4610" max="4610" width="24.77734375" style="2" customWidth="1"/>
    <col min="4611" max="4611" width="15.77734375" style="2" customWidth="1"/>
    <col min="4612" max="4612" width="15.21875" style="2" customWidth="1"/>
    <col min="4613" max="4613" width="12.21875" style="2" customWidth="1"/>
    <col min="4614" max="4614" width="14.5546875" style="2" customWidth="1"/>
    <col min="4615" max="4615" width="13.77734375" style="2" customWidth="1"/>
    <col min="4616" max="4617" width="15.44140625" style="2" customWidth="1"/>
    <col min="4618" max="4618" width="14.21875" style="2" customWidth="1"/>
    <col min="4619" max="4619" width="15.21875" style="2" customWidth="1"/>
    <col min="4620" max="4620" width="14.77734375" style="2" customWidth="1"/>
    <col min="4621" max="4621" width="15.5546875" style="2" customWidth="1"/>
    <col min="4622" max="4632" width="15.77734375" style="2" customWidth="1"/>
    <col min="4633" max="4653" width="8.77734375" style="2"/>
    <col min="4654" max="4654" width="11.21875" style="2" customWidth="1"/>
    <col min="4655" max="4666" width="8.77734375" style="2"/>
    <col min="4667" max="4667" width="10.44140625" style="2" bestFit="1" customWidth="1"/>
    <col min="4668" max="4678" width="8.77734375" style="2"/>
    <col min="4679" max="4679" width="46.77734375" style="2" customWidth="1"/>
    <col min="4680" max="4680" width="36" style="2" customWidth="1"/>
    <col min="4681" max="4854" width="8.77734375" style="2"/>
    <col min="4855" max="4855" width="11.77734375" style="2" customWidth="1"/>
    <col min="4856" max="4857" width="23.21875" style="2" customWidth="1"/>
    <col min="4858" max="4858" width="34.77734375" style="2" customWidth="1"/>
    <col min="4859" max="4859" width="27.44140625" style="2" customWidth="1"/>
    <col min="4860" max="4860" width="27.77734375" style="2" customWidth="1"/>
    <col min="4861" max="4863" width="22" style="2" customWidth="1"/>
    <col min="4864" max="4864" width="33.21875" style="2" customWidth="1"/>
    <col min="4865" max="4865" width="15.77734375" style="2" customWidth="1"/>
    <col min="4866" max="4866" width="24.77734375" style="2" customWidth="1"/>
    <col min="4867" max="4867" width="15.77734375" style="2" customWidth="1"/>
    <col min="4868" max="4868" width="15.21875" style="2" customWidth="1"/>
    <col min="4869" max="4869" width="12.21875" style="2" customWidth="1"/>
    <col min="4870" max="4870" width="14.5546875" style="2" customWidth="1"/>
    <col min="4871" max="4871" width="13.77734375" style="2" customWidth="1"/>
    <col min="4872" max="4873" width="15.44140625" style="2" customWidth="1"/>
    <col min="4874" max="4874" width="14.21875" style="2" customWidth="1"/>
    <col min="4875" max="4875" width="15.21875" style="2" customWidth="1"/>
    <col min="4876" max="4876" width="14.77734375" style="2" customWidth="1"/>
    <col min="4877" max="4877" width="15.5546875" style="2" customWidth="1"/>
    <col min="4878" max="4888" width="15.77734375" style="2" customWidth="1"/>
    <col min="4889" max="4909" width="8.77734375" style="2"/>
    <col min="4910" max="4910" width="11.21875" style="2" customWidth="1"/>
    <col min="4911" max="4922" width="8.77734375" style="2"/>
    <col min="4923" max="4923" width="10.44140625" style="2" bestFit="1" customWidth="1"/>
    <col min="4924" max="4934" width="8.77734375" style="2"/>
    <col min="4935" max="4935" width="46.77734375" style="2" customWidth="1"/>
    <col min="4936" max="4936" width="36" style="2" customWidth="1"/>
    <col min="4937" max="5110" width="8.77734375" style="2"/>
    <col min="5111" max="5111" width="11.77734375" style="2" customWidth="1"/>
    <col min="5112" max="5113" width="23.21875" style="2" customWidth="1"/>
    <col min="5114" max="5114" width="34.77734375" style="2" customWidth="1"/>
    <col min="5115" max="5115" width="27.44140625" style="2" customWidth="1"/>
    <col min="5116" max="5116" width="27.77734375" style="2" customWidth="1"/>
    <col min="5117" max="5119" width="22" style="2" customWidth="1"/>
    <col min="5120" max="5120" width="33.21875" style="2" customWidth="1"/>
    <col min="5121" max="5121" width="15.77734375" style="2" customWidth="1"/>
    <col min="5122" max="5122" width="24.77734375" style="2" customWidth="1"/>
    <col min="5123" max="5123" width="15.77734375" style="2" customWidth="1"/>
    <col min="5124" max="5124" width="15.21875" style="2" customWidth="1"/>
    <col min="5125" max="5125" width="12.21875" style="2" customWidth="1"/>
    <col min="5126" max="5126" width="14.5546875" style="2" customWidth="1"/>
    <col min="5127" max="5127" width="13.77734375" style="2" customWidth="1"/>
    <col min="5128" max="5129" width="15.44140625" style="2" customWidth="1"/>
    <col min="5130" max="5130" width="14.21875" style="2" customWidth="1"/>
    <col min="5131" max="5131" width="15.21875" style="2" customWidth="1"/>
    <col min="5132" max="5132" width="14.77734375" style="2" customWidth="1"/>
    <col min="5133" max="5133" width="15.5546875" style="2" customWidth="1"/>
    <col min="5134" max="5144" width="15.77734375" style="2" customWidth="1"/>
    <col min="5145" max="5165" width="8.77734375" style="2"/>
    <col min="5166" max="5166" width="11.21875" style="2" customWidth="1"/>
    <col min="5167" max="5178" width="8.77734375" style="2"/>
    <col min="5179" max="5179" width="10.44140625" style="2" bestFit="1" customWidth="1"/>
    <col min="5180" max="5190" width="8.77734375" style="2"/>
    <col min="5191" max="5191" width="46.77734375" style="2" customWidth="1"/>
    <col min="5192" max="5192" width="36" style="2" customWidth="1"/>
    <col min="5193" max="5366" width="8.77734375" style="2"/>
    <col min="5367" max="5367" width="11.77734375" style="2" customWidth="1"/>
    <col min="5368" max="5369" width="23.21875" style="2" customWidth="1"/>
    <col min="5370" max="5370" width="34.77734375" style="2" customWidth="1"/>
    <col min="5371" max="5371" width="27.44140625" style="2" customWidth="1"/>
    <col min="5372" max="5372" width="27.77734375" style="2" customWidth="1"/>
    <col min="5373" max="5375" width="22" style="2" customWidth="1"/>
    <col min="5376" max="5376" width="33.21875" style="2" customWidth="1"/>
    <col min="5377" max="5377" width="15.77734375" style="2" customWidth="1"/>
    <col min="5378" max="5378" width="24.77734375" style="2" customWidth="1"/>
    <col min="5379" max="5379" width="15.77734375" style="2" customWidth="1"/>
    <col min="5380" max="5380" width="15.21875" style="2" customWidth="1"/>
    <col min="5381" max="5381" width="12.21875" style="2" customWidth="1"/>
    <col min="5382" max="5382" width="14.5546875" style="2" customWidth="1"/>
    <col min="5383" max="5383" width="13.77734375" style="2" customWidth="1"/>
    <col min="5384" max="5385" width="15.44140625" style="2" customWidth="1"/>
    <col min="5386" max="5386" width="14.21875" style="2" customWidth="1"/>
    <col min="5387" max="5387" width="15.21875" style="2" customWidth="1"/>
    <col min="5388" max="5388" width="14.77734375" style="2" customWidth="1"/>
    <col min="5389" max="5389" width="15.5546875" style="2" customWidth="1"/>
    <col min="5390" max="5400" width="15.77734375" style="2" customWidth="1"/>
    <col min="5401" max="5421" width="8.77734375" style="2"/>
    <col min="5422" max="5422" width="11.21875" style="2" customWidth="1"/>
    <col min="5423" max="5434" width="8.77734375" style="2"/>
    <col min="5435" max="5435" width="10.44140625" style="2" bestFit="1" customWidth="1"/>
    <col min="5436" max="5446" width="8.77734375" style="2"/>
    <col min="5447" max="5447" width="46.77734375" style="2" customWidth="1"/>
    <col min="5448" max="5448" width="36" style="2" customWidth="1"/>
    <col min="5449" max="5622" width="8.77734375" style="2"/>
    <col min="5623" max="5623" width="11.77734375" style="2" customWidth="1"/>
    <col min="5624" max="5625" width="23.21875" style="2" customWidth="1"/>
    <col min="5626" max="5626" width="34.77734375" style="2" customWidth="1"/>
    <col min="5627" max="5627" width="27.44140625" style="2" customWidth="1"/>
    <col min="5628" max="5628" width="27.77734375" style="2" customWidth="1"/>
    <col min="5629" max="5631" width="22" style="2" customWidth="1"/>
    <col min="5632" max="5632" width="33.21875" style="2" customWidth="1"/>
    <col min="5633" max="5633" width="15.77734375" style="2" customWidth="1"/>
    <col min="5634" max="5634" width="24.77734375" style="2" customWidth="1"/>
    <col min="5635" max="5635" width="15.77734375" style="2" customWidth="1"/>
    <col min="5636" max="5636" width="15.21875" style="2" customWidth="1"/>
    <col min="5637" max="5637" width="12.21875" style="2" customWidth="1"/>
    <col min="5638" max="5638" width="14.5546875" style="2" customWidth="1"/>
    <col min="5639" max="5639" width="13.77734375" style="2" customWidth="1"/>
    <col min="5640" max="5641" width="15.44140625" style="2" customWidth="1"/>
    <col min="5642" max="5642" width="14.21875" style="2" customWidth="1"/>
    <col min="5643" max="5643" width="15.21875" style="2" customWidth="1"/>
    <col min="5644" max="5644" width="14.77734375" style="2" customWidth="1"/>
    <col min="5645" max="5645" width="15.5546875" style="2" customWidth="1"/>
    <col min="5646" max="5656" width="15.77734375" style="2" customWidth="1"/>
    <col min="5657" max="5677" width="8.77734375" style="2"/>
    <col min="5678" max="5678" width="11.21875" style="2" customWidth="1"/>
    <col min="5679" max="5690" width="8.77734375" style="2"/>
    <col min="5691" max="5691" width="10.44140625" style="2" bestFit="1" customWidth="1"/>
    <col min="5692" max="5702" width="8.77734375" style="2"/>
    <col min="5703" max="5703" width="46.77734375" style="2" customWidth="1"/>
    <col min="5704" max="5704" width="36" style="2" customWidth="1"/>
    <col min="5705" max="5878" width="8.77734375" style="2"/>
    <col min="5879" max="5879" width="11.77734375" style="2" customWidth="1"/>
    <col min="5880" max="5881" width="23.21875" style="2" customWidth="1"/>
    <col min="5882" max="5882" width="34.77734375" style="2" customWidth="1"/>
    <col min="5883" max="5883" width="27.44140625" style="2" customWidth="1"/>
    <col min="5884" max="5884" width="27.77734375" style="2" customWidth="1"/>
    <col min="5885" max="5887" width="22" style="2" customWidth="1"/>
    <col min="5888" max="5888" width="33.21875" style="2" customWidth="1"/>
    <col min="5889" max="5889" width="15.77734375" style="2" customWidth="1"/>
    <col min="5890" max="5890" width="24.77734375" style="2" customWidth="1"/>
    <col min="5891" max="5891" width="15.77734375" style="2" customWidth="1"/>
    <col min="5892" max="5892" width="15.21875" style="2" customWidth="1"/>
    <col min="5893" max="5893" width="12.21875" style="2" customWidth="1"/>
    <col min="5894" max="5894" width="14.5546875" style="2" customWidth="1"/>
    <col min="5895" max="5895" width="13.77734375" style="2" customWidth="1"/>
    <col min="5896" max="5897" width="15.44140625" style="2" customWidth="1"/>
    <col min="5898" max="5898" width="14.21875" style="2" customWidth="1"/>
    <col min="5899" max="5899" width="15.21875" style="2" customWidth="1"/>
    <col min="5900" max="5900" width="14.77734375" style="2" customWidth="1"/>
    <col min="5901" max="5901" width="15.5546875" style="2" customWidth="1"/>
    <col min="5902" max="5912" width="15.77734375" style="2" customWidth="1"/>
    <col min="5913" max="5933" width="8.77734375" style="2"/>
    <col min="5934" max="5934" width="11.21875" style="2" customWidth="1"/>
    <col min="5935" max="5946" width="8.77734375" style="2"/>
    <col min="5947" max="5947" width="10.44140625" style="2" bestFit="1" customWidth="1"/>
    <col min="5948" max="5958" width="8.77734375" style="2"/>
    <col min="5959" max="5959" width="46.77734375" style="2" customWidth="1"/>
    <col min="5960" max="5960" width="36" style="2" customWidth="1"/>
    <col min="5961" max="6134" width="8.77734375" style="2"/>
    <col min="6135" max="6135" width="11.77734375" style="2" customWidth="1"/>
    <col min="6136" max="6137" width="23.21875" style="2" customWidth="1"/>
    <col min="6138" max="6138" width="34.77734375" style="2" customWidth="1"/>
    <col min="6139" max="6139" width="27.44140625" style="2" customWidth="1"/>
    <col min="6140" max="6140" width="27.77734375" style="2" customWidth="1"/>
    <col min="6141" max="6143" width="22" style="2" customWidth="1"/>
    <col min="6144" max="6144" width="33.21875" style="2" customWidth="1"/>
    <col min="6145" max="6145" width="15.77734375" style="2" customWidth="1"/>
    <col min="6146" max="6146" width="24.77734375" style="2" customWidth="1"/>
    <col min="6147" max="6147" width="15.77734375" style="2" customWidth="1"/>
    <col min="6148" max="6148" width="15.21875" style="2" customWidth="1"/>
    <col min="6149" max="6149" width="12.21875" style="2" customWidth="1"/>
    <col min="6150" max="6150" width="14.5546875" style="2" customWidth="1"/>
    <col min="6151" max="6151" width="13.77734375" style="2" customWidth="1"/>
    <col min="6152" max="6153" width="15.44140625" style="2" customWidth="1"/>
    <col min="6154" max="6154" width="14.21875" style="2" customWidth="1"/>
    <col min="6155" max="6155" width="15.21875" style="2" customWidth="1"/>
    <col min="6156" max="6156" width="14.77734375" style="2" customWidth="1"/>
    <col min="6157" max="6157" width="15.5546875" style="2" customWidth="1"/>
    <col min="6158" max="6168" width="15.77734375" style="2" customWidth="1"/>
    <col min="6169" max="6189" width="8.77734375" style="2"/>
    <col min="6190" max="6190" width="11.21875" style="2" customWidth="1"/>
    <col min="6191" max="6202" width="8.77734375" style="2"/>
    <col min="6203" max="6203" width="10.44140625" style="2" bestFit="1" customWidth="1"/>
    <col min="6204" max="6214" width="8.77734375" style="2"/>
    <col min="6215" max="6215" width="46.77734375" style="2" customWidth="1"/>
    <col min="6216" max="6216" width="36" style="2" customWidth="1"/>
    <col min="6217" max="6390" width="8.77734375" style="2"/>
    <col min="6391" max="6391" width="11.77734375" style="2" customWidth="1"/>
    <col min="6392" max="6393" width="23.21875" style="2" customWidth="1"/>
    <col min="6394" max="6394" width="34.77734375" style="2" customWidth="1"/>
    <col min="6395" max="6395" width="27.44140625" style="2" customWidth="1"/>
    <col min="6396" max="6396" width="27.77734375" style="2" customWidth="1"/>
    <col min="6397" max="6399" width="22" style="2" customWidth="1"/>
    <col min="6400" max="6400" width="33.21875" style="2" customWidth="1"/>
    <col min="6401" max="6401" width="15.77734375" style="2" customWidth="1"/>
    <col min="6402" max="6402" width="24.77734375" style="2" customWidth="1"/>
    <col min="6403" max="6403" width="15.77734375" style="2" customWidth="1"/>
    <col min="6404" max="6404" width="15.21875" style="2" customWidth="1"/>
    <col min="6405" max="6405" width="12.21875" style="2" customWidth="1"/>
    <col min="6406" max="6406" width="14.5546875" style="2" customWidth="1"/>
    <col min="6407" max="6407" width="13.77734375" style="2" customWidth="1"/>
    <col min="6408" max="6409" width="15.44140625" style="2" customWidth="1"/>
    <col min="6410" max="6410" width="14.21875" style="2" customWidth="1"/>
    <col min="6411" max="6411" width="15.21875" style="2" customWidth="1"/>
    <col min="6412" max="6412" width="14.77734375" style="2" customWidth="1"/>
    <col min="6413" max="6413" width="15.5546875" style="2" customWidth="1"/>
    <col min="6414" max="6424" width="15.77734375" style="2" customWidth="1"/>
    <col min="6425" max="6445" width="8.77734375" style="2"/>
    <col min="6446" max="6446" width="11.21875" style="2" customWidth="1"/>
    <col min="6447" max="6458" width="8.77734375" style="2"/>
    <col min="6459" max="6459" width="10.44140625" style="2" bestFit="1" customWidth="1"/>
    <col min="6460" max="6470" width="8.77734375" style="2"/>
    <col min="6471" max="6471" width="46.77734375" style="2" customWidth="1"/>
    <col min="6472" max="6472" width="36" style="2" customWidth="1"/>
    <col min="6473" max="6646" width="8.77734375" style="2"/>
    <col min="6647" max="6647" width="11.77734375" style="2" customWidth="1"/>
    <col min="6648" max="6649" width="23.21875" style="2" customWidth="1"/>
    <col min="6650" max="6650" width="34.77734375" style="2" customWidth="1"/>
    <col min="6651" max="6651" width="27.44140625" style="2" customWidth="1"/>
    <col min="6652" max="6652" width="27.77734375" style="2" customWidth="1"/>
    <col min="6653" max="6655" width="22" style="2" customWidth="1"/>
    <col min="6656" max="6656" width="33.21875" style="2" customWidth="1"/>
    <col min="6657" max="6657" width="15.77734375" style="2" customWidth="1"/>
    <col min="6658" max="6658" width="24.77734375" style="2" customWidth="1"/>
    <col min="6659" max="6659" width="15.77734375" style="2" customWidth="1"/>
    <col min="6660" max="6660" width="15.21875" style="2" customWidth="1"/>
    <col min="6661" max="6661" width="12.21875" style="2" customWidth="1"/>
    <col min="6662" max="6662" width="14.5546875" style="2" customWidth="1"/>
    <col min="6663" max="6663" width="13.77734375" style="2" customWidth="1"/>
    <col min="6664" max="6665" width="15.44140625" style="2" customWidth="1"/>
    <col min="6666" max="6666" width="14.21875" style="2" customWidth="1"/>
    <col min="6667" max="6667" width="15.21875" style="2" customWidth="1"/>
    <col min="6668" max="6668" width="14.77734375" style="2" customWidth="1"/>
    <col min="6669" max="6669" width="15.5546875" style="2" customWidth="1"/>
    <col min="6670" max="6680" width="15.77734375" style="2" customWidth="1"/>
    <col min="6681" max="6701" width="8.77734375" style="2"/>
    <col min="6702" max="6702" width="11.21875" style="2" customWidth="1"/>
    <col min="6703" max="6714" width="8.77734375" style="2"/>
    <col min="6715" max="6715" width="10.44140625" style="2" bestFit="1" customWidth="1"/>
    <col min="6716" max="6726" width="8.77734375" style="2"/>
    <col min="6727" max="6727" width="46.77734375" style="2" customWidth="1"/>
    <col min="6728" max="6728" width="36" style="2" customWidth="1"/>
    <col min="6729" max="6902" width="8.77734375" style="2"/>
    <col min="6903" max="6903" width="11.77734375" style="2" customWidth="1"/>
    <col min="6904" max="6905" width="23.21875" style="2" customWidth="1"/>
    <col min="6906" max="6906" width="34.77734375" style="2" customWidth="1"/>
    <col min="6907" max="6907" width="27.44140625" style="2" customWidth="1"/>
    <col min="6908" max="6908" width="27.77734375" style="2" customWidth="1"/>
    <col min="6909" max="6911" width="22" style="2" customWidth="1"/>
    <col min="6912" max="6912" width="33.21875" style="2" customWidth="1"/>
    <col min="6913" max="6913" width="15.77734375" style="2" customWidth="1"/>
    <col min="6914" max="6914" width="24.77734375" style="2" customWidth="1"/>
    <col min="6915" max="6915" width="15.77734375" style="2" customWidth="1"/>
    <col min="6916" max="6916" width="15.21875" style="2" customWidth="1"/>
    <col min="6917" max="6917" width="12.21875" style="2" customWidth="1"/>
    <col min="6918" max="6918" width="14.5546875" style="2" customWidth="1"/>
    <col min="6919" max="6919" width="13.77734375" style="2" customWidth="1"/>
    <col min="6920" max="6921" width="15.44140625" style="2" customWidth="1"/>
    <col min="6922" max="6922" width="14.21875" style="2" customWidth="1"/>
    <col min="6923" max="6923" width="15.21875" style="2" customWidth="1"/>
    <col min="6924" max="6924" width="14.77734375" style="2" customWidth="1"/>
    <col min="6925" max="6925" width="15.5546875" style="2" customWidth="1"/>
    <col min="6926" max="6936" width="15.77734375" style="2" customWidth="1"/>
    <col min="6937" max="6957" width="8.77734375" style="2"/>
    <col min="6958" max="6958" width="11.21875" style="2" customWidth="1"/>
    <col min="6959" max="6970" width="8.77734375" style="2"/>
    <col min="6971" max="6971" width="10.44140625" style="2" bestFit="1" customWidth="1"/>
    <col min="6972" max="6982" width="8.77734375" style="2"/>
    <col min="6983" max="6983" width="46.77734375" style="2" customWidth="1"/>
    <col min="6984" max="6984" width="36" style="2" customWidth="1"/>
    <col min="6985" max="7158" width="8.77734375" style="2"/>
    <col min="7159" max="7159" width="11.77734375" style="2" customWidth="1"/>
    <col min="7160" max="7161" width="23.21875" style="2" customWidth="1"/>
    <col min="7162" max="7162" width="34.77734375" style="2" customWidth="1"/>
    <col min="7163" max="7163" width="27.44140625" style="2" customWidth="1"/>
    <col min="7164" max="7164" width="27.77734375" style="2" customWidth="1"/>
    <col min="7165" max="7167" width="22" style="2" customWidth="1"/>
    <col min="7168" max="7168" width="33.21875" style="2" customWidth="1"/>
    <col min="7169" max="7169" width="15.77734375" style="2" customWidth="1"/>
    <col min="7170" max="7170" width="24.77734375" style="2" customWidth="1"/>
    <col min="7171" max="7171" width="15.77734375" style="2" customWidth="1"/>
    <col min="7172" max="7172" width="15.21875" style="2" customWidth="1"/>
    <col min="7173" max="7173" width="12.21875" style="2" customWidth="1"/>
    <col min="7174" max="7174" width="14.5546875" style="2" customWidth="1"/>
    <col min="7175" max="7175" width="13.77734375" style="2" customWidth="1"/>
    <col min="7176" max="7177" width="15.44140625" style="2" customWidth="1"/>
    <col min="7178" max="7178" width="14.21875" style="2" customWidth="1"/>
    <col min="7179" max="7179" width="15.21875" style="2" customWidth="1"/>
    <col min="7180" max="7180" width="14.77734375" style="2" customWidth="1"/>
    <col min="7181" max="7181" width="15.5546875" style="2" customWidth="1"/>
    <col min="7182" max="7192" width="15.77734375" style="2" customWidth="1"/>
    <col min="7193" max="7213" width="8.77734375" style="2"/>
    <col min="7214" max="7214" width="11.21875" style="2" customWidth="1"/>
    <col min="7215" max="7226" width="8.77734375" style="2"/>
    <col min="7227" max="7227" width="10.44140625" style="2" bestFit="1" customWidth="1"/>
    <col min="7228" max="7238" width="8.77734375" style="2"/>
    <col min="7239" max="7239" width="46.77734375" style="2" customWidth="1"/>
    <col min="7240" max="7240" width="36" style="2" customWidth="1"/>
    <col min="7241" max="7414" width="8.77734375" style="2"/>
    <col min="7415" max="7415" width="11.77734375" style="2" customWidth="1"/>
    <col min="7416" max="7417" width="23.21875" style="2" customWidth="1"/>
    <col min="7418" max="7418" width="34.77734375" style="2" customWidth="1"/>
    <col min="7419" max="7419" width="27.44140625" style="2" customWidth="1"/>
    <col min="7420" max="7420" width="27.77734375" style="2" customWidth="1"/>
    <col min="7421" max="7423" width="22" style="2" customWidth="1"/>
    <col min="7424" max="7424" width="33.21875" style="2" customWidth="1"/>
    <col min="7425" max="7425" width="15.77734375" style="2" customWidth="1"/>
    <col min="7426" max="7426" width="24.77734375" style="2" customWidth="1"/>
    <col min="7427" max="7427" width="15.77734375" style="2" customWidth="1"/>
    <col min="7428" max="7428" width="15.21875" style="2" customWidth="1"/>
    <col min="7429" max="7429" width="12.21875" style="2" customWidth="1"/>
    <col min="7430" max="7430" width="14.5546875" style="2" customWidth="1"/>
    <col min="7431" max="7431" width="13.77734375" style="2" customWidth="1"/>
    <col min="7432" max="7433" width="15.44140625" style="2" customWidth="1"/>
    <col min="7434" max="7434" width="14.21875" style="2" customWidth="1"/>
    <col min="7435" max="7435" width="15.21875" style="2" customWidth="1"/>
    <col min="7436" max="7436" width="14.77734375" style="2" customWidth="1"/>
    <col min="7437" max="7437" width="15.5546875" style="2" customWidth="1"/>
    <col min="7438" max="7448" width="15.77734375" style="2" customWidth="1"/>
    <col min="7449" max="7469" width="8.77734375" style="2"/>
    <col min="7470" max="7470" width="11.21875" style="2" customWidth="1"/>
    <col min="7471" max="7482" width="8.77734375" style="2"/>
    <col min="7483" max="7483" width="10.44140625" style="2" bestFit="1" customWidth="1"/>
    <col min="7484" max="7494" width="8.77734375" style="2"/>
    <col min="7495" max="7495" width="46.77734375" style="2" customWidth="1"/>
    <col min="7496" max="7496" width="36" style="2" customWidth="1"/>
    <col min="7497" max="7670" width="8.77734375" style="2"/>
    <col min="7671" max="7671" width="11.77734375" style="2" customWidth="1"/>
    <col min="7672" max="7673" width="23.21875" style="2" customWidth="1"/>
    <col min="7674" max="7674" width="34.77734375" style="2" customWidth="1"/>
    <col min="7675" max="7675" width="27.44140625" style="2" customWidth="1"/>
    <col min="7676" max="7676" width="27.77734375" style="2" customWidth="1"/>
    <col min="7677" max="7679" width="22" style="2" customWidth="1"/>
    <col min="7680" max="7680" width="33.21875" style="2" customWidth="1"/>
    <col min="7681" max="7681" width="15.77734375" style="2" customWidth="1"/>
    <col min="7682" max="7682" width="24.77734375" style="2" customWidth="1"/>
    <col min="7683" max="7683" width="15.77734375" style="2" customWidth="1"/>
    <col min="7684" max="7684" width="15.21875" style="2" customWidth="1"/>
    <col min="7685" max="7685" width="12.21875" style="2" customWidth="1"/>
    <col min="7686" max="7686" width="14.5546875" style="2" customWidth="1"/>
    <col min="7687" max="7687" width="13.77734375" style="2" customWidth="1"/>
    <col min="7688" max="7689" width="15.44140625" style="2" customWidth="1"/>
    <col min="7690" max="7690" width="14.21875" style="2" customWidth="1"/>
    <col min="7691" max="7691" width="15.21875" style="2" customWidth="1"/>
    <col min="7692" max="7692" width="14.77734375" style="2" customWidth="1"/>
    <col min="7693" max="7693" width="15.5546875" style="2" customWidth="1"/>
    <col min="7694" max="7704" width="15.77734375" style="2" customWidth="1"/>
    <col min="7705" max="7725" width="8.77734375" style="2"/>
    <col min="7726" max="7726" width="11.21875" style="2" customWidth="1"/>
    <col min="7727" max="7738" width="8.77734375" style="2"/>
    <col min="7739" max="7739" width="10.44140625" style="2" bestFit="1" customWidth="1"/>
    <col min="7740" max="7750" width="8.77734375" style="2"/>
    <col min="7751" max="7751" width="46.77734375" style="2" customWidth="1"/>
    <col min="7752" max="7752" width="36" style="2" customWidth="1"/>
    <col min="7753" max="7926" width="8.77734375" style="2"/>
    <col min="7927" max="7927" width="11.77734375" style="2" customWidth="1"/>
    <col min="7928" max="7929" width="23.21875" style="2" customWidth="1"/>
    <col min="7930" max="7930" width="34.77734375" style="2" customWidth="1"/>
    <col min="7931" max="7931" width="27.44140625" style="2" customWidth="1"/>
    <col min="7932" max="7932" width="27.77734375" style="2" customWidth="1"/>
    <col min="7933" max="7935" width="22" style="2" customWidth="1"/>
    <col min="7936" max="7936" width="33.21875" style="2" customWidth="1"/>
    <col min="7937" max="7937" width="15.77734375" style="2" customWidth="1"/>
    <col min="7938" max="7938" width="24.77734375" style="2" customWidth="1"/>
    <col min="7939" max="7939" width="15.77734375" style="2" customWidth="1"/>
    <col min="7940" max="7940" width="15.21875" style="2" customWidth="1"/>
    <col min="7941" max="7941" width="12.21875" style="2" customWidth="1"/>
    <col min="7942" max="7942" width="14.5546875" style="2" customWidth="1"/>
    <col min="7943" max="7943" width="13.77734375" style="2" customWidth="1"/>
    <col min="7944" max="7945" width="15.44140625" style="2" customWidth="1"/>
    <col min="7946" max="7946" width="14.21875" style="2" customWidth="1"/>
    <col min="7947" max="7947" width="15.21875" style="2" customWidth="1"/>
    <col min="7948" max="7948" width="14.77734375" style="2" customWidth="1"/>
    <col min="7949" max="7949" width="15.5546875" style="2" customWidth="1"/>
    <col min="7950" max="7960" width="15.77734375" style="2" customWidth="1"/>
    <col min="7961" max="7981" width="8.77734375" style="2"/>
    <col min="7982" max="7982" width="11.21875" style="2" customWidth="1"/>
    <col min="7983" max="7994" width="8.77734375" style="2"/>
    <col min="7995" max="7995" width="10.44140625" style="2" bestFit="1" customWidth="1"/>
    <col min="7996" max="8006" width="8.77734375" style="2"/>
    <col min="8007" max="8007" width="46.77734375" style="2" customWidth="1"/>
    <col min="8008" max="8008" width="36" style="2" customWidth="1"/>
    <col min="8009" max="8182" width="8.77734375" style="2"/>
    <col min="8183" max="8183" width="11.77734375" style="2" customWidth="1"/>
    <col min="8184" max="8185" width="23.21875" style="2" customWidth="1"/>
    <col min="8186" max="8186" width="34.77734375" style="2" customWidth="1"/>
    <col min="8187" max="8187" width="27.44140625" style="2" customWidth="1"/>
    <col min="8188" max="8188" width="27.77734375" style="2" customWidth="1"/>
    <col min="8189" max="8191" width="22" style="2" customWidth="1"/>
    <col min="8192" max="8192" width="33.21875" style="2" customWidth="1"/>
    <col min="8193" max="8193" width="15.77734375" style="2" customWidth="1"/>
    <col min="8194" max="8194" width="24.77734375" style="2" customWidth="1"/>
    <col min="8195" max="8195" width="15.77734375" style="2" customWidth="1"/>
    <col min="8196" max="8196" width="15.21875" style="2" customWidth="1"/>
    <col min="8197" max="8197" width="12.21875" style="2" customWidth="1"/>
    <col min="8198" max="8198" width="14.5546875" style="2" customWidth="1"/>
    <col min="8199" max="8199" width="13.77734375" style="2" customWidth="1"/>
    <col min="8200" max="8201" width="15.44140625" style="2" customWidth="1"/>
    <col min="8202" max="8202" width="14.21875" style="2" customWidth="1"/>
    <col min="8203" max="8203" width="15.21875" style="2" customWidth="1"/>
    <col min="8204" max="8204" width="14.77734375" style="2" customWidth="1"/>
    <col min="8205" max="8205" width="15.5546875" style="2" customWidth="1"/>
    <col min="8206" max="8216" width="15.77734375" style="2" customWidth="1"/>
    <col min="8217" max="8237" width="8.77734375" style="2"/>
    <col min="8238" max="8238" width="11.21875" style="2" customWidth="1"/>
    <col min="8239" max="8250" width="8.77734375" style="2"/>
    <col min="8251" max="8251" width="10.44140625" style="2" bestFit="1" customWidth="1"/>
    <col min="8252" max="8262" width="8.77734375" style="2"/>
    <col min="8263" max="8263" width="46.77734375" style="2" customWidth="1"/>
    <col min="8264" max="8264" width="36" style="2" customWidth="1"/>
    <col min="8265" max="8438" width="8.77734375" style="2"/>
    <col min="8439" max="8439" width="11.77734375" style="2" customWidth="1"/>
    <col min="8440" max="8441" width="23.21875" style="2" customWidth="1"/>
    <col min="8442" max="8442" width="34.77734375" style="2" customWidth="1"/>
    <col min="8443" max="8443" width="27.44140625" style="2" customWidth="1"/>
    <col min="8444" max="8444" width="27.77734375" style="2" customWidth="1"/>
    <col min="8445" max="8447" width="22" style="2" customWidth="1"/>
    <col min="8448" max="8448" width="33.21875" style="2" customWidth="1"/>
    <col min="8449" max="8449" width="15.77734375" style="2" customWidth="1"/>
    <col min="8450" max="8450" width="24.77734375" style="2" customWidth="1"/>
    <col min="8451" max="8451" width="15.77734375" style="2" customWidth="1"/>
    <col min="8452" max="8452" width="15.21875" style="2" customWidth="1"/>
    <col min="8453" max="8453" width="12.21875" style="2" customWidth="1"/>
    <col min="8454" max="8454" width="14.5546875" style="2" customWidth="1"/>
    <col min="8455" max="8455" width="13.77734375" style="2" customWidth="1"/>
    <col min="8456" max="8457" width="15.44140625" style="2" customWidth="1"/>
    <col min="8458" max="8458" width="14.21875" style="2" customWidth="1"/>
    <col min="8459" max="8459" width="15.21875" style="2" customWidth="1"/>
    <col min="8460" max="8460" width="14.77734375" style="2" customWidth="1"/>
    <col min="8461" max="8461" width="15.5546875" style="2" customWidth="1"/>
    <col min="8462" max="8472" width="15.77734375" style="2" customWidth="1"/>
    <col min="8473" max="8493" width="8.77734375" style="2"/>
    <col min="8494" max="8494" width="11.21875" style="2" customWidth="1"/>
    <col min="8495" max="8506" width="8.77734375" style="2"/>
    <col min="8507" max="8507" width="10.44140625" style="2" bestFit="1" customWidth="1"/>
    <col min="8508" max="8518" width="8.77734375" style="2"/>
    <col min="8519" max="8519" width="46.77734375" style="2" customWidth="1"/>
    <col min="8520" max="8520" width="36" style="2" customWidth="1"/>
    <col min="8521" max="8694" width="8.77734375" style="2"/>
    <col min="8695" max="8695" width="11.77734375" style="2" customWidth="1"/>
    <col min="8696" max="8697" width="23.21875" style="2" customWidth="1"/>
    <col min="8698" max="8698" width="34.77734375" style="2" customWidth="1"/>
    <col min="8699" max="8699" width="27.44140625" style="2" customWidth="1"/>
    <col min="8700" max="8700" width="27.77734375" style="2" customWidth="1"/>
    <col min="8701" max="8703" width="22" style="2" customWidth="1"/>
    <col min="8704" max="8704" width="33.21875" style="2" customWidth="1"/>
    <col min="8705" max="8705" width="15.77734375" style="2" customWidth="1"/>
    <col min="8706" max="8706" width="24.77734375" style="2" customWidth="1"/>
    <col min="8707" max="8707" width="15.77734375" style="2" customWidth="1"/>
    <col min="8708" max="8708" width="15.21875" style="2" customWidth="1"/>
    <col min="8709" max="8709" width="12.21875" style="2" customWidth="1"/>
    <col min="8710" max="8710" width="14.5546875" style="2" customWidth="1"/>
    <col min="8711" max="8711" width="13.77734375" style="2" customWidth="1"/>
    <col min="8712" max="8713" width="15.44140625" style="2" customWidth="1"/>
    <col min="8714" max="8714" width="14.21875" style="2" customWidth="1"/>
    <col min="8715" max="8715" width="15.21875" style="2" customWidth="1"/>
    <col min="8716" max="8716" width="14.77734375" style="2" customWidth="1"/>
    <col min="8717" max="8717" width="15.5546875" style="2" customWidth="1"/>
    <col min="8718" max="8728" width="15.77734375" style="2" customWidth="1"/>
    <col min="8729" max="8749" width="8.77734375" style="2"/>
    <col min="8750" max="8750" width="11.21875" style="2" customWidth="1"/>
    <col min="8751" max="8762" width="8.77734375" style="2"/>
    <col min="8763" max="8763" width="10.44140625" style="2" bestFit="1" customWidth="1"/>
    <col min="8764" max="8774" width="8.77734375" style="2"/>
    <col min="8775" max="8775" width="46.77734375" style="2" customWidth="1"/>
    <col min="8776" max="8776" width="36" style="2" customWidth="1"/>
    <col min="8777" max="8950" width="8.77734375" style="2"/>
    <col min="8951" max="8951" width="11.77734375" style="2" customWidth="1"/>
    <col min="8952" max="8953" width="23.21875" style="2" customWidth="1"/>
    <col min="8954" max="8954" width="34.77734375" style="2" customWidth="1"/>
    <col min="8955" max="8955" width="27.44140625" style="2" customWidth="1"/>
    <col min="8956" max="8956" width="27.77734375" style="2" customWidth="1"/>
    <col min="8957" max="8959" width="22" style="2" customWidth="1"/>
    <col min="8960" max="8960" width="33.21875" style="2" customWidth="1"/>
    <col min="8961" max="8961" width="15.77734375" style="2" customWidth="1"/>
    <col min="8962" max="8962" width="24.77734375" style="2" customWidth="1"/>
    <col min="8963" max="8963" width="15.77734375" style="2" customWidth="1"/>
    <col min="8964" max="8964" width="15.21875" style="2" customWidth="1"/>
    <col min="8965" max="8965" width="12.21875" style="2" customWidth="1"/>
    <col min="8966" max="8966" width="14.5546875" style="2" customWidth="1"/>
    <col min="8967" max="8967" width="13.77734375" style="2" customWidth="1"/>
    <col min="8968" max="8969" width="15.44140625" style="2" customWidth="1"/>
    <col min="8970" max="8970" width="14.21875" style="2" customWidth="1"/>
    <col min="8971" max="8971" width="15.21875" style="2" customWidth="1"/>
    <col min="8972" max="8972" width="14.77734375" style="2" customWidth="1"/>
    <col min="8973" max="8973" width="15.5546875" style="2" customWidth="1"/>
    <col min="8974" max="8984" width="15.77734375" style="2" customWidth="1"/>
    <col min="8985" max="9005" width="8.77734375" style="2"/>
    <col min="9006" max="9006" width="11.21875" style="2" customWidth="1"/>
    <col min="9007" max="9018" width="8.77734375" style="2"/>
    <col min="9019" max="9019" width="10.44140625" style="2" bestFit="1" customWidth="1"/>
    <col min="9020" max="9030" width="8.77734375" style="2"/>
    <col min="9031" max="9031" width="46.77734375" style="2" customWidth="1"/>
    <col min="9032" max="9032" width="36" style="2" customWidth="1"/>
    <col min="9033" max="9206" width="8.77734375" style="2"/>
    <col min="9207" max="9207" width="11.77734375" style="2" customWidth="1"/>
    <col min="9208" max="9209" width="23.21875" style="2" customWidth="1"/>
    <col min="9210" max="9210" width="34.77734375" style="2" customWidth="1"/>
    <col min="9211" max="9211" width="27.44140625" style="2" customWidth="1"/>
    <col min="9212" max="9212" width="27.77734375" style="2" customWidth="1"/>
    <col min="9213" max="9215" width="22" style="2" customWidth="1"/>
    <col min="9216" max="9216" width="33.21875" style="2" customWidth="1"/>
    <col min="9217" max="9217" width="15.77734375" style="2" customWidth="1"/>
    <col min="9218" max="9218" width="24.77734375" style="2" customWidth="1"/>
    <col min="9219" max="9219" width="15.77734375" style="2" customWidth="1"/>
    <col min="9220" max="9220" width="15.21875" style="2" customWidth="1"/>
    <col min="9221" max="9221" width="12.21875" style="2" customWidth="1"/>
    <col min="9222" max="9222" width="14.5546875" style="2" customWidth="1"/>
    <col min="9223" max="9223" width="13.77734375" style="2" customWidth="1"/>
    <col min="9224" max="9225" width="15.44140625" style="2" customWidth="1"/>
    <col min="9226" max="9226" width="14.21875" style="2" customWidth="1"/>
    <col min="9227" max="9227" width="15.21875" style="2" customWidth="1"/>
    <col min="9228" max="9228" width="14.77734375" style="2" customWidth="1"/>
    <col min="9229" max="9229" width="15.5546875" style="2" customWidth="1"/>
    <col min="9230" max="9240" width="15.77734375" style="2" customWidth="1"/>
    <col min="9241" max="9261" width="8.77734375" style="2"/>
    <col min="9262" max="9262" width="11.21875" style="2" customWidth="1"/>
    <col min="9263" max="9274" width="8.77734375" style="2"/>
    <col min="9275" max="9275" width="10.44140625" style="2" bestFit="1" customWidth="1"/>
    <col min="9276" max="9286" width="8.77734375" style="2"/>
    <col min="9287" max="9287" width="46.77734375" style="2" customWidth="1"/>
    <col min="9288" max="9288" width="36" style="2" customWidth="1"/>
    <col min="9289" max="9462" width="8.77734375" style="2"/>
    <col min="9463" max="9463" width="11.77734375" style="2" customWidth="1"/>
    <col min="9464" max="9465" width="23.21875" style="2" customWidth="1"/>
    <col min="9466" max="9466" width="34.77734375" style="2" customWidth="1"/>
    <col min="9467" max="9467" width="27.44140625" style="2" customWidth="1"/>
    <col min="9468" max="9468" width="27.77734375" style="2" customWidth="1"/>
    <col min="9469" max="9471" width="22" style="2" customWidth="1"/>
    <col min="9472" max="9472" width="33.21875" style="2" customWidth="1"/>
    <col min="9473" max="9473" width="15.77734375" style="2" customWidth="1"/>
    <col min="9474" max="9474" width="24.77734375" style="2" customWidth="1"/>
    <col min="9475" max="9475" width="15.77734375" style="2" customWidth="1"/>
    <col min="9476" max="9476" width="15.21875" style="2" customWidth="1"/>
    <col min="9477" max="9477" width="12.21875" style="2" customWidth="1"/>
    <col min="9478" max="9478" width="14.5546875" style="2" customWidth="1"/>
    <col min="9479" max="9479" width="13.77734375" style="2" customWidth="1"/>
    <col min="9480" max="9481" width="15.44140625" style="2" customWidth="1"/>
    <col min="9482" max="9482" width="14.21875" style="2" customWidth="1"/>
    <col min="9483" max="9483" width="15.21875" style="2" customWidth="1"/>
    <col min="9484" max="9484" width="14.77734375" style="2" customWidth="1"/>
    <col min="9485" max="9485" width="15.5546875" style="2" customWidth="1"/>
    <col min="9486" max="9496" width="15.77734375" style="2" customWidth="1"/>
    <col min="9497" max="9517" width="8.77734375" style="2"/>
    <col min="9518" max="9518" width="11.21875" style="2" customWidth="1"/>
    <col min="9519" max="9530" width="8.77734375" style="2"/>
    <col min="9531" max="9531" width="10.44140625" style="2" bestFit="1" customWidth="1"/>
    <col min="9532" max="9542" width="8.77734375" style="2"/>
    <col min="9543" max="9543" width="46.77734375" style="2" customWidth="1"/>
    <col min="9544" max="9544" width="36" style="2" customWidth="1"/>
    <col min="9545" max="9718" width="8.77734375" style="2"/>
    <col min="9719" max="9719" width="11.77734375" style="2" customWidth="1"/>
    <col min="9720" max="9721" width="23.21875" style="2" customWidth="1"/>
    <col min="9722" max="9722" width="34.77734375" style="2" customWidth="1"/>
    <col min="9723" max="9723" width="27.44140625" style="2" customWidth="1"/>
    <col min="9724" max="9724" width="27.77734375" style="2" customWidth="1"/>
    <col min="9725" max="9727" width="22" style="2" customWidth="1"/>
    <col min="9728" max="9728" width="33.21875" style="2" customWidth="1"/>
    <col min="9729" max="9729" width="15.77734375" style="2" customWidth="1"/>
    <col min="9730" max="9730" width="24.77734375" style="2" customWidth="1"/>
    <col min="9731" max="9731" width="15.77734375" style="2" customWidth="1"/>
    <col min="9732" max="9732" width="15.21875" style="2" customWidth="1"/>
    <col min="9733" max="9733" width="12.21875" style="2" customWidth="1"/>
    <col min="9734" max="9734" width="14.5546875" style="2" customWidth="1"/>
    <col min="9735" max="9735" width="13.77734375" style="2" customWidth="1"/>
    <col min="9736" max="9737" width="15.44140625" style="2" customWidth="1"/>
    <col min="9738" max="9738" width="14.21875" style="2" customWidth="1"/>
    <col min="9739" max="9739" width="15.21875" style="2" customWidth="1"/>
    <col min="9740" max="9740" width="14.77734375" style="2" customWidth="1"/>
    <col min="9741" max="9741" width="15.5546875" style="2" customWidth="1"/>
    <col min="9742" max="9752" width="15.77734375" style="2" customWidth="1"/>
    <col min="9753" max="9773" width="8.77734375" style="2"/>
    <col min="9774" max="9774" width="11.21875" style="2" customWidth="1"/>
    <col min="9775" max="9786" width="8.77734375" style="2"/>
    <col min="9787" max="9787" width="10.44140625" style="2" bestFit="1" customWidth="1"/>
    <col min="9788" max="9798" width="8.77734375" style="2"/>
    <col min="9799" max="9799" width="46.77734375" style="2" customWidth="1"/>
    <col min="9800" max="9800" width="36" style="2" customWidth="1"/>
    <col min="9801" max="9974" width="8.77734375" style="2"/>
    <col min="9975" max="9975" width="11.77734375" style="2" customWidth="1"/>
    <col min="9976" max="9977" width="23.21875" style="2" customWidth="1"/>
    <col min="9978" max="9978" width="34.77734375" style="2" customWidth="1"/>
    <col min="9979" max="9979" width="27.44140625" style="2" customWidth="1"/>
    <col min="9980" max="9980" width="27.77734375" style="2" customWidth="1"/>
    <col min="9981" max="9983" width="22" style="2" customWidth="1"/>
    <col min="9984" max="9984" width="33.21875" style="2" customWidth="1"/>
    <col min="9985" max="9985" width="15.77734375" style="2" customWidth="1"/>
    <col min="9986" max="9986" width="24.77734375" style="2" customWidth="1"/>
    <col min="9987" max="9987" width="15.77734375" style="2" customWidth="1"/>
    <col min="9988" max="9988" width="15.21875" style="2" customWidth="1"/>
    <col min="9989" max="9989" width="12.21875" style="2" customWidth="1"/>
    <col min="9990" max="9990" width="14.5546875" style="2" customWidth="1"/>
    <col min="9991" max="9991" width="13.77734375" style="2" customWidth="1"/>
    <col min="9992" max="9993" width="15.44140625" style="2" customWidth="1"/>
    <col min="9994" max="9994" width="14.21875" style="2" customWidth="1"/>
    <col min="9995" max="9995" width="15.21875" style="2" customWidth="1"/>
    <col min="9996" max="9996" width="14.77734375" style="2" customWidth="1"/>
    <col min="9997" max="9997" width="15.5546875" style="2" customWidth="1"/>
    <col min="9998" max="10008" width="15.77734375" style="2" customWidth="1"/>
    <col min="10009" max="10029" width="8.77734375" style="2"/>
    <col min="10030" max="10030" width="11.21875" style="2" customWidth="1"/>
    <col min="10031" max="10042" width="8.77734375" style="2"/>
    <col min="10043" max="10043" width="10.44140625" style="2" bestFit="1" customWidth="1"/>
    <col min="10044" max="10054" width="8.77734375" style="2"/>
    <col min="10055" max="10055" width="46.77734375" style="2" customWidth="1"/>
    <col min="10056" max="10056" width="36" style="2" customWidth="1"/>
    <col min="10057" max="10230" width="8.77734375" style="2"/>
    <col min="10231" max="10231" width="11.77734375" style="2" customWidth="1"/>
    <col min="10232" max="10233" width="23.21875" style="2" customWidth="1"/>
    <col min="10234" max="10234" width="34.77734375" style="2" customWidth="1"/>
    <col min="10235" max="10235" width="27.44140625" style="2" customWidth="1"/>
    <col min="10236" max="10236" width="27.77734375" style="2" customWidth="1"/>
    <col min="10237" max="10239" width="22" style="2" customWidth="1"/>
    <col min="10240" max="10240" width="33.21875" style="2" customWidth="1"/>
    <col min="10241" max="10241" width="15.77734375" style="2" customWidth="1"/>
    <col min="10242" max="10242" width="24.77734375" style="2" customWidth="1"/>
    <col min="10243" max="10243" width="15.77734375" style="2" customWidth="1"/>
    <col min="10244" max="10244" width="15.21875" style="2" customWidth="1"/>
    <col min="10245" max="10245" width="12.21875" style="2" customWidth="1"/>
    <col min="10246" max="10246" width="14.5546875" style="2" customWidth="1"/>
    <col min="10247" max="10247" width="13.77734375" style="2" customWidth="1"/>
    <col min="10248" max="10249" width="15.44140625" style="2" customWidth="1"/>
    <col min="10250" max="10250" width="14.21875" style="2" customWidth="1"/>
    <col min="10251" max="10251" width="15.21875" style="2" customWidth="1"/>
    <col min="10252" max="10252" width="14.77734375" style="2" customWidth="1"/>
    <col min="10253" max="10253" width="15.5546875" style="2" customWidth="1"/>
    <col min="10254" max="10264" width="15.77734375" style="2" customWidth="1"/>
    <col min="10265" max="10285" width="8.77734375" style="2"/>
    <col min="10286" max="10286" width="11.21875" style="2" customWidth="1"/>
    <col min="10287" max="10298" width="8.77734375" style="2"/>
    <col min="10299" max="10299" width="10.44140625" style="2" bestFit="1" customWidth="1"/>
    <col min="10300" max="10310" width="8.77734375" style="2"/>
    <col min="10311" max="10311" width="46.77734375" style="2" customWidth="1"/>
    <col min="10312" max="10312" width="36" style="2" customWidth="1"/>
    <col min="10313" max="10486" width="8.77734375" style="2"/>
    <col min="10487" max="10487" width="11.77734375" style="2" customWidth="1"/>
    <col min="10488" max="10489" width="23.21875" style="2" customWidth="1"/>
    <col min="10490" max="10490" width="34.77734375" style="2" customWidth="1"/>
    <col min="10491" max="10491" width="27.44140625" style="2" customWidth="1"/>
    <col min="10492" max="10492" width="27.77734375" style="2" customWidth="1"/>
    <col min="10493" max="10495" width="22" style="2" customWidth="1"/>
    <col min="10496" max="10496" width="33.21875" style="2" customWidth="1"/>
    <col min="10497" max="10497" width="15.77734375" style="2" customWidth="1"/>
    <col min="10498" max="10498" width="24.77734375" style="2" customWidth="1"/>
    <col min="10499" max="10499" width="15.77734375" style="2" customWidth="1"/>
    <col min="10500" max="10500" width="15.21875" style="2" customWidth="1"/>
    <col min="10501" max="10501" width="12.21875" style="2" customWidth="1"/>
    <col min="10502" max="10502" width="14.5546875" style="2" customWidth="1"/>
    <col min="10503" max="10503" width="13.77734375" style="2" customWidth="1"/>
    <col min="10504" max="10505" width="15.44140625" style="2" customWidth="1"/>
    <col min="10506" max="10506" width="14.21875" style="2" customWidth="1"/>
    <col min="10507" max="10507" width="15.21875" style="2" customWidth="1"/>
    <col min="10508" max="10508" width="14.77734375" style="2" customWidth="1"/>
    <col min="10509" max="10509" width="15.5546875" style="2" customWidth="1"/>
    <col min="10510" max="10520" width="15.77734375" style="2" customWidth="1"/>
    <col min="10521" max="10541" width="8.77734375" style="2"/>
    <col min="10542" max="10542" width="11.21875" style="2" customWidth="1"/>
    <col min="10543" max="10554" width="8.77734375" style="2"/>
    <col min="10555" max="10555" width="10.44140625" style="2" bestFit="1" customWidth="1"/>
    <col min="10556" max="10566" width="8.77734375" style="2"/>
    <col min="10567" max="10567" width="46.77734375" style="2" customWidth="1"/>
    <col min="10568" max="10568" width="36" style="2" customWidth="1"/>
    <col min="10569" max="10742" width="8.77734375" style="2"/>
    <col min="10743" max="10743" width="11.77734375" style="2" customWidth="1"/>
    <col min="10744" max="10745" width="23.21875" style="2" customWidth="1"/>
    <col min="10746" max="10746" width="34.77734375" style="2" customWidth="1"/>
    <col min="10747" max="10747" width="27.44140625" style="2" customWidth="1"/>
    <col min="10748" max="10748" width="27.77734375" style="2" customWidth="1"/>
    <col min="10749" max="10751" width="22" style="2" customWidth="1"/>
    <col min="10752" max="10752" width="33.21875" style="2" customWidth="1"/>
    <col min="10753" max="10753" width="15.77734375" style="2" customWidth="1"/>
    <col min="10754" max="10754" width="24.77734375" style="2" customWidth="1"/>
    <col min="10755" max="10755" width="15.77734375" style="2" customWidth="1"/>
    <col min="10756" max="10756" width="15.21875" style="2" customWidth="1"/>
    <col min="10757" max="10757" width="12.21875" style="2" customWidth="1"/>
    <col min="10758" max="10758" width="14.5546875" style="2" customWidth="1"/>
    <col min="10759" max="10759" width="13.77734375" style="2" customWidth="1"/>
    <col min="10760" max="10761" width="15.44140625" style="2" customWidth="1"/>
    <col min="10762" max="10762" width="14.21875" style="2" customWidth="1"/>
    <col min="10763" max="10763" width="15.21875" style="2" customWidth="1"/>
    <col min="10764" max="10764" width="14.77734375" style="2" customWidth="1"/>
    <col min="10765" max="10765" width="15.5546875" style="2" customWidth="1"/>
    <col min="10766" max="10776" width="15.77734375" style="2" customWidth="1"/>
    <col min="10777" max="10797" width="8.77734375" style="2"/>
    <col min="10798" max="10798" width="11.21875" style="2" customWidth="1"/>
    <col min="10799" max="10810" width="8.77734375" style="2"/>
    <col min="10811" max="10811" width="10.44140625" style="2" bestFit="1" customWidth="1"/>
    <col min="10812" max="10822" width="8.77734375" style="2"/>
    <col min="10823" max="10823" width="46.77734375" style="2" customWidth="1"/>
    <col min="10824" max="10824" width="36" style="2" customWidth="1"/>
    <col min="10825" max="10998" width="8.77734375" style="2"/>
    <col min="10999" max="10999" width="11.77734375" style="2" customWidth="1"/>
    <col min="11000" max="11001" width="23.21875" style="2" customWidth="1"/>
    <col min="11002" max="11002" width="34.77734375" style="2" customWidth="1"/>
    <col min="11003" max="11003" width="27.44140625" style="2" customWidth="1"/>
    <col min="11004" max="11004" width="27.77734375" style="2" customWidth="1"/>
    <col min="11005" max="11007" width="22" style="2" customWidth="1"/>
    <col min="11008" max="11008" width="33.21875" style="2" customWidth="1"/>
    <col min="11009" max="11009" width="15.77734375" style="2" customWidth="1"/>
    <col min="11010" max="11010" width="24.77734375" style="2" customWidth="1"/>
    <col min="11011" max="11011" width="15.77734375" style="2" customWidth="1"/>
    <col min="11012" max="11012" width="15.21875" style="2" customWidth="1"/>
    <col min="11013" max="11013" width="12.21875" style="2" customWidth="1"/>
    <col min="11014" max="11014" width="14.5546875" style="2" customWidth="1"/>
    <col min="11015" max="11015" width="13.77734375" style="2" customWidth="1"/>
    <col min="11016" max="11017" width="15.44140625" style="2" customWidth="1"/>
    <col min="11018" max="11018" width="14.21875" style="2" customWidth="1"/>
    <col min="11019" max="11019" width="15.21875" style="2" customWidth="1"/>
    <col min="11020" max="11020" width="14.77734375" style="2" customWidth="1"/>
    <col min="11021" max="11021" width="15.5546875" style="2" customWidth="1"/>
    <col min="11022" max="11032" width="15.77734375" style="2" customWidth="1"/>
    <col min="11033" max="11053" width="8.77734375" style="2"/>
    <col min="11054" max="11054" width="11.21875" style="2" customWidth="1"/>
    <col min="11055" max="11066" width="8.77734375" style="2"/>
    <col min="11067" max="11067" width="10.44140625" style="2" bestFit="1" customWidth="1"/>
    <col min="11068" max="11078" width="8.77734375" style="2"/>
    <col min="11079" max="11079" width="46.77734375" style="2" customWidth="1"/>
    <col min="11080" max="11080" width="36" style="2" customWidth="1"/>
    <col min="11081" max="11254" width="8.77734375" style="2"/>
    <col min="11255" max="11255" width="11.77734375" style="2" customWidth="1"/>
    <col min="11256" max="11257" width="23.21875" style="2" customWidth="1"/>
    <col min="11258" max="11258" width="34.77734375" style="2" customWidth="1"/>
    <col min="11259" max="11259" width="27.44140625" style="2" customWidth="1"/>
    <col min="11260" max="11260" width="27.77734375" style="2" customWidth="1"/>
    <col min="11261" max="11263" width="22" style="2" customWidth="1"/>
    <col min="11264" max="11264" width="33.21875" style="2" customWidth="1"/>
    <col min="11265" max="11265" width="15.77734375" style="2" customWidth="1"/>
    <col min="11266" max="11266" width="24.77734375" style="2" customWidth="1"/>
    <col min="11267" max="11267" width="15.77734375" style="2" customWidth="1"/>
    <col min="11268" max="11268" width="15.21875" style="2" customWidth="1"/>
    <col min="11269" max="11269" width="12.21875" style="2" customWidth="1"/>
    <col min="11270" max="11270" width="14.5546875" style="2" customWidth="1"/>
    <col min="11271" max="11271" width="13.77734375" style="2" customWidth="1"/>
    <col min="11272" max="11273" width="15.44140625" style="2" customWidth="1"/>
    <col min="11274" max="11274" width="14.21875" style="2" customWidth="1"/>
    <col min="11275" max="11275" width="15.21875" style="2" customWidth="1"/>
    <col min="11276" max="11276" width="14.77734375" style="2" customWidth="1"/>
    <col min="11277" max="11277" width="15.5546875" style="2" customWidth="1"/>
    <col min="11278" max="11288" width="15.77734375" style="2" customWidth="1"/>
    <col min="11289" max="11309" width="8.77734375" style="2"/>
    <col min="11310" max="11310" width="11.21875" style="2" customWidth="1"/>
    <col min="11311" max="11322" width="8.77734375" style="2"/>
    <col min="11323" max="11323" width="10.44140625" style="2" bestFit="1" customWidth="1"/>
    <col min="11324" max="11334" width="8.77734375" style="2"/>
    <col min="11335" max="11335" width="46.77734375" style="2" customWidth="1"/>
    <col min="11336" max="11336" width="36" style="2" customWidth="1"/>
    <col min="11337" max="11510" width="8.77734375" style="2"/>
    <col min="11511" max="11511" width="11.77734375" style="2" customWidth="1"/>
    <col min="11512" max="11513" width="23.21875" style="2" customWidth="1"/>
    <col min="11514" max="11514" width="34.77734375" style="2" customWidth="1"/>
    <col min="11515" max="11515" width="27.44140625" style="2" customWidth="1"/>
    <col min="11516" max="11516" width="27.77734375" style="2" customWidth="1"/>
    <col min="11517" max="11519" width="22" style="2" customWidth="1"/>
    <col min="11520" max="11520" width="33.21875" style="2" customWidth="1"/>
    <col min="11521" max="11521" width="15.77734375" style="2" customWidth="1"/>
    <col min="11522" max="11522" width="24.77734375" style="2" customWidth="1"/>
    <col min="11523" max="11523" width="15.77734375" style="2" customWidth="1"/>
    <col min="11524" max="11524" width="15.21875" style="2" customWidth="1"/>
    <col min="11525" max="11525" width="12.21875" style="2" customWidth="1"/>
    <col min="11526" max="11526" width="14.5546875" style="2" customWidth="1"/>
    <col min="11527" max="11527" width="13.77734375" style="2" customWidth="1"/>
    <col min="11528" max="11529" width="15.44140625" style="2" customWidth="1"/>
    <col min="11530" max="11530" width="14.21875" style="2" customWidth="1"/>
    <col min="11531" max="11531" width="15.21875" style="2" customWidth="1"/>
    <col min="11532" max="11532" width="14.77734375" style="2" customWidth="1"/>
    <col min="11533" max="11533" width="15.5546875" style="2" customWidth="1"/>
    <col min="11534" max="11544" width="15.77734375" style="2" customWidth="1"/>
    <col min="11545" max="11565" width="8.77734375" style="2"/>
    <col min="11566" max="11566" width="11.21875" style="2" customWidth="1"/>
    <col min="11567" max="11578" width="8.77734375" style="2"/>
    <col min="11579" max="11579" width="10.44140625" style="2" bestFit="1" customWidth="1"/>
    <col min="11580" max="11590" width="8.77734375" style="2"/>
    <col min="11591" max="11591" width="46.77734375" style="2" customWidth="1"/>
    <col min="11592" max="11592" width="36" style="2" customWidth="1"/>
    <col min="11593" max="11766" width="8.77734375" style="2"/>
    <col min="11767" max="11767" width="11.77734375" style="2" customWidth="1"/>
    <col min="11768" max="11769" width="23.21875" style="2" customWidth="1"/>
    <col min="11770" max="11770" width="34.77734375" style="2" customWidth="1"/>
    <col min="11771" max="11771" width="27.44140625" style="2" customWidth="1"/>
    <col min="11772" max="11772" width="27.77734375" style="2" customWidth="1"/>
    <col min="11773" max="11775" width="22" style="2" customWidth="1"/>
    <col min="11776" max="11776" width="33.21875" style="2" customWidth="1"/>
    <col min="11777" max="11777" width="15.77734375" style="2" customWidth="1"/>
    <col min="11778" max="11778" width="24.77734375" style="2" customWidth="1"/>
    <col min="11779" max="11779" width="15.77734375" style="2" customWidth="1"/>
    <col min="11780" max="11780" width="15.21875" style="2" customWidth="1"/>
    <col min="11781" max="11781" width="12.21875" style="2" customWidth="1"/>
    <col min="11782" max="11782" width="14.5546875" style="2" customWidth="1"/>
    <col min="11783" max="11783" width="13.77734375" style="2" customWidth="1"/>
    <col min="11784" max="11785" width="15.44140625" style="2" customWidth="1"/>
    <col min="11786" max="11786" width="14.21875" style="2" customWidth="1"/>
    <col min="11787" max="11787" width="15.21875" style="2" customWidth="1"/>
    <col min="11788" max="11788" width="14.77734375" style="2" customWidth="1"/>
    <col min="11789" max="11789" width="15.5546875" style="2" customWidth="1"/>
    <col min="11790" max="11800" width="15.77734375" style="2" customWidth="1"/>
    <col min="11801" max="11821" width="8.77734375" style="2"/>
    <col min="11822" max="11822" width="11.21875" style="2" customWidth="1"/>
    <col min="11823" max="11834" width="8.77734375" style="2"/>
    <col min="11835" max="11835" width="10.44140625" style="2" bestFit="1" customWidth="1"/>
    <col min="11836" max="11846" width="8.77734375" style="2"/>
    <col min="11847" max="11847" width="46.77734375" style="2" customWidth="1"/>
    <col min="11848" max="11848" width="36" style="2" customWidth="1"/>
    <col min="11849" max="12022" width="8.77734375" style="2"/>
    <col min="12023" max="12023" width="11.77734375" style="2" customWidth="1"/>
    <col min="12024" max="12025" width="23.21875" style="2" customWidth="1"/>
    <col min="12026" max="12026" width="34.77734375" style="2" customWidth="1"/>
    <col min="12027" max="12027" width="27.44140625" style="2" customWidth="1"/>
    <col min="12028" max="12028" width="27.77734375" style="2" customWidth="1"/>
    <col min="12029" max="12031" width="22" style="2" customWidth="1"/>
    <col min="12032" max="12032" width="33.21875" style="2" customWidth="1"/>
    <col min="12033" max="12033" width="15.77734375" style="2" customWidth="1"/>
    <col min="12034" max="12034" width="24.77734375" style="2" customWidth="1"/>
    <col min="12035" max="12035" width="15.77734375" style="2" customWidth="1"/>
    <col min="12036" max="12036" width="15.21875" style="2" customWidth="1"/>
    <col min="12037" max="12037" width="12.21875" style="2" customWidth="1"/>
    <col min="12038" max="12038" width="14.5546875" style="2" customWidth="1"/>
    <col min="12039" max="12039" width="13.77734375" style="2" customWidth="1"/>
    <col min="12040" max="12041" width="15.44140625" style="2" customWidth="1"/>
    <col min="12042" max="12042" width="14.21875" style="2" customWidth="1"/>
    <col min="12043" max="12043" width="15.21875" style="2" customWidth="1"/>
    <col min="12044" max="12044" width="14.77734375" style="2" customWidth="1"/>
    <col min="12045" max="12045" width="15.5546875" style="2" customWidth="1"/>
    <col min="12046" max="12056" width="15.77734375" style="2" customWidth="1"/>
    <col min="12057" max="12077" width="8.77734375" style="2"/>
    <col min="12078" max="12078" width="11.21875" style="2" customWidth="1"/>
    <col min="12079" max="12090" width="8.77734375" style="2"/>
    <col min="12091" max="12091" width="10.44140625" style="2" bestFit="1" customWidth="1"/>
    <col min="12092" max="12102" width="8.77734375" style="2"/>
    <col min="12103" max="12103" width="46.77734375" style="2" customWidth="1"/>
    <col min="12104" max="12104" width="36" style="2" customWidth="1"/>
    <col min="12105" max="12278" width="8.77734375" style="2"/>
    <col min="12279" max="12279" width="11.77734375" style="2" customWidth="1"/>
    <col min="12280" max="12281" width="23.21875" style="2" customWidth="1"/>
    <col min="12282" max="12282" width="34.77734375" style="2" customWidth="1"/>
    <col min="12283" max="12283" width="27.44140625" style="2" customWidth="1"/>
    <col min="12284" max="12284" width="27.77734375" style="2" customWidth="1"/>
    <col min="12285" max="12287" width="22" style="2" customWidth="1"/>
    <col min="12288" max="12288" width="33.21875" style="2" customWidth="1"/>
    <col min="12289" max="12289" width="15.77734375" style="2" customWidth="1"/>
    <col min="12290" max="12290" width="24.77734375" style="2" customWidth="1"/>
    <col min="12291" max="12291" width="15.77734375" style="2" customWidth="1"/>
    <col min="12292" max="12292" width="15.21875" style="2" customWidth="1"/>
    <col min="12293" max="12293" width="12.21875" style="2" customWidth="1"/>
    <col min="12294" max="12294" width="14.5546875" style="2" customWidth="1"/>
    <col min="12295" max="12295" width="13.77734375" style="2" customWidth="1"/>
    <col min="12296" max="12297" width="15.44140625" style="2" customWidth="1"/>
    <col min="12298" max="12298" width="14.21875" style="2" customWidth="1"/>
    <col min="12299" max="12299" width="15.21875" style="2" customWidth="1"/>
    <col min="12300" max="12300" width="14.77734375" style="2" customWidth="1"/>
    <col min="12301" max="12301" width="15.5546875" style="2" customWidth="1"/>
    <col min="12302" max="12312" width="15.77734375" style="2" customWidth="1"/>
    <col min="12313" max="12333" width="8.77734375" style="2"/>
    <col min="12334" max="12334" width="11.21875" style="2" customWidth="1"/>
    <col min="12335" max="12346" width="8.77734375" style="2"/>
    <col min="12347" max="12347" width="10.44140625" style="2" bestFit="1" customWidth="1"/>
    <col min="12348" max="12358" width="8.77734375" style="2"/>
    <col min="12359" max="12359" width="46.77734375" style="2" customWidth="1"/>
    <col min="12360" max="12360" width="36" style="2" customWidth="1"/>
    <col min="12361" max="12534" width="8.77734375" style="2"/>
    <col min="12535" max="12535" width="11.77734375" style="2" customWidth="1"/>
    <col min="12536" max="12537" width="23.21875" style="2" customWidth="1"/>
    <col min="12538" max="12538" width="34.77734375" style="2" customWidth="1"/>
    <col min="12539" max="12539" width="27.44140625" style="2" customWidth="1"/>
    <col min="12540" max="12540" width="27.77734375" style="2" customWidth="1"/>
    <col min="12541" max="12543" width="22" style="2" customWidth="1"/>
    <col min="12544" max="12544" width="33.21875" style="2" customWidth="1"/>
    <col min="12545" max="12545" width="15.77734375" style="2" customWidth="1"/>
    <col min="12546" max="12546" width="24.77734375" style="2" customWidth="1"/>
    <col min="12547" max="12547" width="15.77734375" style="2" customWidth="1"/>
    <col min="12548" max="12548" width="15.21875" style="2" customWidth="1"/>
    <col min="12549" max="12549" width="12.21875" style="2" customWidth="1"/>
    <col min="12550" max="12550" width="14.5546875" style="2" customWidth="1"/>
    <col min="12551" max="12551" width="13.77734375" style="2" customWidth="1"/>
    <col min="12552" max="12553" width="15.44140625" style="2" customWidth="1"/>
    <col min="12554" max="12554" width="14.21875" style="2" customWidth="1"/>
    <col min="12555" max="12555" width="15.21875" style="2" customWidth="1"/>
    <col min="12556" max="12556" width="14.77734375" style="2" customWidth="1"/>
    <col min="12557" max="12557" width="15.5546875" style="2" customWidth="1"/>
    <col min="12558" max="12568" width="15.77734375" style="2" customWidth="1"/>
    <col min="12569" max="12589" width="8.77734375" style="2"/>
    <col min="12590" max="12590" width="11.21875" style="2" customWidth="1"/>
    <col min="12591" max="12602" width="8.77734375" style="2"/>
    <col min="12603" max="12603" width="10.44140625" style="2" bestFit="1" customWidth="1"/>
    <col min="12604" max="12614" width="8.77734375" style="2"/>
    <col min="12615" max="12615" width="46.77734375" style="2" customWidth="1"/>
    <col min="12616" max="12616" width="36" style="2" customWidth="1"/>
    <col min="12617" max="12790" width="8.77734375" style="2"/>
    <col min="12791" max="12791" width="11.77734375" style="2" customWidth="1"/>
    <col min="12792" max="12793" width="23.21875" style="2" customWidth="1"/>
    <col min="12794" max="12794" width="34.77734375" style="2" customWidth="1"/>
    <col min="12795" max="12795" width="27.44140625" style="2" customWidth="1"/>
    <col min="12796" max="12796" width="27.77734375" style="2" customWidth="1"/>
    <col min="12797" max="12799" width="22" style="2" customWidth="1"/>
    <col min="12800" max="12800" width="33.21875" style="2" customWidth="1"/>
    <col min="12801" max="12801" width="15.77734375" style="2" customWidth="1"/>
    <col min="12802" max="12802" width="24.77734375" style="2" customWidth="1"/>
    <col min="12803" max="12803" width="15.77734375" style="2" customWidth="1"/>
    <col min="12804" max="12804" width="15.21875" style="2" customWidth="1"/>
    <col min="12805" max="12805" width="12.21875" style="2" customWidth="1"/>
    <col min="12806" max="12806" width="14.5546875" style="2" customWidth="1"/>
    <col min="12807" max="12807" width="13.77734375" style="2" customWidth="1"/>
    <col min="12808" max="12809" width="15.44140625" style="2" customWidth="1"/>
    <col min="12810" max="12810" width="14.21875" style="2" customWidth="1"/>
    <col min="12811" max="12811" width="15.21875" style="2" customWidth="1"/>
    <col min="12812" max="12812" width="14.77734375" style="2" customWidth="1"/>
    <col min="12813" max="12813" width="15.5546875" style="2" customWidth="1"/>
    <col min="12814" max="12824" width="15.77734375" style="2" customWidth="1"/>
    <col min="12825" max="12845" width="8.77734375" style="2"/>
    <col min="12846" max="12846" width="11.21875" style="2" customWidth="1"/>
    <col min="12847" max="12858" width="8.77734375" style="2"/>
    <col min="12859" max="12859" width="10.44140625" style="2" bestFit="1" customWidth="1"/>
    <col min="12860" max="12870" width="8.77734375" style="2"/>
    <col min="12871" max="12871" width="46.77734375" style="2" customWidth="1"/>
    <col min="12872" max="12872" width="36" style="2" customWidth="1"/>
    <col min="12873" max="13046" width="8.77734375" style="2"/>
    <col min="13047" max="13047" width="11.77734375" style="2" customWidth="1"/>
    <col min="13048" max="13049" width="23.21875" style="2" customWidth="1"/>
    <col min="13050" max="13050" width="34.77734375" style="2" customWidth="1"/>
    <col min="13051" max="13051" width="27.44140625" style="2" customWidth="1"/>
    <col min="13052" max="13052" width="27.77734375" style="2" customWidth="1"/>
    <col min="13053" max="13055" width="22" style="2" customWidth="1"/>
    <col min="13056" max="13056" width="33.21875" style="2" customWidth="1"/>
    <col min="13057" max="13057" width="15.77734375" style="2" customWidth="1"/>
    <col min="13058" max="13058" width="24.77734375" style="2" customWidth="1"/>
    <col min="13059" max="13059" width="15.77734375" style="2" customWidth="1"/>
    <col min="13060" max="13060" width="15.21875" style="2" customWidth="1"/>
    <col min="13061" max="13061" width="12.21875" style="2" customWidth="1"/>
    <col min="13062" max="13062" width="14.5546875" style="2" customWidth="1"/>
    <col min="13063" max="13063" width="13.77734375" style="2" customWidth="1"/>
    <col min="13064" max="13065" width="15.44140625" style="2" customWidth="1"/>
    <col min="13066" max="13066" width="14.21875" style="2" customWidth="1"/>
    <col min="13067" max="13067" width="15.21875" style="2" customWidth="1"/>
    <col min="13068" max="13068" width="14.77734375" style="2" customWidth="1"/>
    <col min="13069" max="13069" width="15.5546875" style="2" customWidth="1"/>
    <col min="13070" max="13080" width="15.77734375" style="2" customWidth="1"/>
    <col min="13081" max="13101" width="8.77734375" style="2"/>
    <col min="13102" max="13102" width="11.21875" style="2" customWidth="1"/>
    <col min="13103" max="13114" width="8.77734375" style="2"/>
    <col min="13115" max="13115" width="10.44140625" style="2" bestFit="1" customWidth="1"/>
    <col min="13116" max="13126" width="8.77734375" style="2"/>
    <col min="13127" max="13127" width="46.77734375" style="2" customWidth="1"/>
    <col min="13128" max="13128" width="36" style="2" customWidth="1"/>
    <col min="13129" max="13302" width="8.77734375" style="2"/>
    <col min="13303" max="13303" width="11.77734375" style="2" customWidth="1"/>
    <col min="13304" max="13305" width="23.21875" style="2" customWidth="1"/>
    <col min="13306" max="13306" width="34.77734375" style="2" customWidth="1"/>
    <col min="13307" max="13307" width="27.44140625" style="2" customWidth="1"/>
    <col min="13308" max="13308" width="27.77734375" style="2" customWidth="1"/>
    <col min="13309" max="13311" width="22" style="2" customWidth="1"/>
    <col min="13312" max="13312" width="33.21875" style="2" customWidth="1"/>
    <col min="13313" max="13313" width="15.77734375" style="2" customWidth="1"/>
    <col min="13314" max="13314" width="24.77734375" style="2" customWidth="1"/>
    <col min="13315" max="13315" width="15.77734375" style="2" customWidth="1"/>
    <col min="13316" max="13316" width="15.21875" style="2" customWidth="1"/>
    <col min="13317" max="13317" width="12.21875" style="2" customWidth="1"/>
    <col min="13318" max="13318" width="14.5546875" style="2" customWidth="1"/>
    <col min="13319" max="13319" width="13.77734375" style="2" customWidth="1"/>
    <col min="13320" max="13321" width="15.44140625" style="2" customWidth="1"/>
    <col min="13322" max="13322" width="14.21875" style="2" customWidth="1"/>
    <col min="13323" max="13323" width="15.21875" style="2" customWidth="1"/>
    <col min="13324" max="13324" width="14.77734375" style="2" customWidth="1"/>
    <col min="13325" max="13325" width="15.5546875" style="2" customWidth="1"/>
    <col min="13326" max="13336" width="15.77734375" style="2" customWidth="1"/>
    <col min="13337" max="13357" width="8.77734375" style="2"/>
    <col min="13358" max="13358" width="11.21875" style="2" customWidth="1"/>
    <col min="13359" max="13370" width="8.77734375" style="2"/>
    <col min="13371" max="13371" width="10.44140625" style="2" bestFit="1" customWidth="1"/>
    <col min="13372" max="13382" width="8.77734375" style="2"/>
    <col min="13383" max="13383" width="46.77734375" style="2" customWidth="1"/>
    <col min="13384" max="13384" width="36" style="2" customWidth="1"/>
    <col min="13385" max="13558" width="8.77734375" style="2"/>
    <col min="13559" max="13559" width="11.77734375" style="2" customWidth="1"/>
    <col min="13560" max="13561" width="23.21875" style="2" customWidth="1"/>
    <col min="13562" max="13562" width="34.77734375" style="2" customWidth="1"/>
    <col min="13563" max="13563" width="27.44140625" style="2" customWidth="1"/>
    <col min="13564" max="13564" width="27.77734375" style="2" customWidth="1"/>
    <col min="13565" max="13567" width="22" style="2" customWidth="1"/>
    <col min="13568" max="13568" width="33.21875" style="2" customWidth="1"/>
    <col min="13569" max="13569" width="15.77734375" style="2" customWidth="1"/>
    <col min="13570" max="13570" width="24.77734375" style="2" customWidth="1"/>
    <col min="13571" max="13571" width="15.77734375" style="2" customWidth="1"/>
    <col min="13572" max="13572" width="15.21875" style="2" customWidth="1"/>
    <col min="13573" max="13573" width="12.21875" style="2" customWidth="1"/>
    <col min="13574" max="13574" width="14.5546875" style="2" customWidth="1"/>
    <col min="13575" max="13575" width="13.77734375" style="2" customWidth="1"/>
    <col min="13576" max="13577" width="15.44140625" style="2" customWidth="1"/>
    <col min="13578" max="13578" width="14.21875" style="2" customWidth="1"/>
    <col min="13579" max="13579" width="15.21875" style="2" customWidth="1"/>
    <col min="13580" max="13580" width="14.77734375" style="2" customWidth="1"/>
    <col min="13581" max="13581" width="15.5546875" style="2" customWidth="1"/>
    <col min="13582" max="13592" width="15.77734375" style="2" customWidth="1"/>
    <col min="13593" max="13613" width="8.77734375" style="2"/>
    <col min="13614" max="13614" width="11.21875" style="2" customWidth="1"/>
    <col min="13615" max="13626" width="8.77734375" style="2"/>
    <col min="13627" max="13627" width="10.44140625" style="2" bestFit="1" customWidth="1"/>
    <col min="13628" max="13638" width="8.77734375" style="2"/>
    <col min="13639" max="13639" width="46.77734375" style="2" customWidth="1"/>
    <col min="13640" max="13640" width="36" style="2" customWidth="1"/>
    <col min="13641" max="13814" width="8.77734375" style="2"/>
    <col min="13815" max="13815" width="11.77734375" style="2" customWidth="1"/>
    <col min="13816" max="13817" width="23.21875" style="2" customWidth="1"/>
    <col min="13818" max="13818" width="34.77734375" style="2" customWidth="1"/>
    <col min="13819" max="13819" width="27.44140625" style="2" customWidth="1"/>
    <col min="13820" max="13820" width="27.77734375" style="2" customWidth="1"/>
    <col min="13821" max="13823" width="22" style="2" customWidth="1"/>
    <col min="13824" max="13824" width="33.21875" style="2" customWidth="1"/>
    <col min="13825" max="13825" width="15.77734375" style="2" customWidth="1"/>
    <col min="13826" max="13826" width="24.77734375" style="2" customWidth="1"/>
    <col min="13827" max="13827" width="15.77734375" style="2" customWidth="1"/>
    <col min="13828" max="13828" width="15.21875" style="2" customWidth="1"/>
    <col min="13829" max="13829" width="12.21875" style="2" customWidth="1"/>
    <col min="13830" max="13830" width="14.5546875" style="2" customWidth="1"/>
    <col min="13831" max="13831" width="13.77734375" style="2" customWidth="1"/>
    <col min="13832" max="13833" width="15.44140625" style="2" customWidth="1"/>
    <col min="13834" max="13834" width="14.21875" style="2" customWidth="1"/>
    <col min="13835" max="13835" width="15.21875" style="2" customWidth="1"/>
    <col min="13836" max="13836" width="14.77734375" style="2" customWidth="1"/>
    <col min="13837" max="13837" width="15.5546875" style="2" customWidth="1"/>
    <col min="13838" max="13848" width="15.77734375" style="2" customWidth="1"/>
    <col min="13849" max="13869" width="8.77734375" style="2"/>
    <col min="13870" max="13870" width="11.21875" style="2" customWidth="1"/>
    <col min="13871" max="13882" width="8.77734375" style="2"/>
    <col min="13883" max="13883" width="10.44140625" style="2" bestFit="1" customWidth="1"/>
    <col min="13884" max="13894" width="8.77734375" style="2"/>
    <col min="13895" max="13895" width="46.77734375" style="2" customWidth="1"/>
    <col min="13896" max="13896" width="36" style="2" customWidth="1"/>
    <col min="13897" max="14070" width="8.77734375" style="2"/>
    <col min="14071" max="14071" width="11.77734375" style="2" customWidth="1"/>
    <col min="14072" max="14073" width="23.21875" style="2" customWidth="1"/>
    <col min="14074" max="14074" width="34.77734375" style="2" customWidth="1"/>
    <col min="14075" max="14075" width="27.44140625" style="2" customWidth="1"/>
    <col min="14076" max="14076" width="27.77734375" style="2" customWidth="1"/>
    <col min="14077" max="14079" width="22" style="2" customWidth="1"/>
    <col min="14080" max="14080" width="33.21875" style="2" customWidth="1"/>
    <col min="14081" max="14081" width="15.77734375" style="2" customWidth="1"/>
    <col min="14082" max="14082" width="24.77734375" style="2" customWidth="1"/>
    <col min="14083" max="14083" width="15.77734375" style="2" customWidth="1"/>
    <col min="14084" max="14084" width="15.21875" style="2" customWidth="1"/>
    <col min="14085" max="14085" width="12.21875" style="2" customWidth="1"/>
    <col min="14086" max="14086" width="14.5546875" style="2" customWidth="1"/>
    <col min="14087" max="14087" width="13.77734375" style="2" customWidth="1"/>
    <col min="14088" max="14089" width="15.44140625" style="2" customWidth="1"/>
    <col min="14090" max="14090" width="14.21875" style="2" customWidth="1"/>
    <col min="14091" max="14091" width="15.21875" style="2" customWidth="1"/>
    <col min="14092" max="14092" width="14.77734375" style="2" customWidth="1"/>
    <col min="14093" max="14093" width="15.5546875" style="2" customWidth="1"/>
    <col min="14094" max="14104" width="15.77734375" style="2" customWidth="1"/>
    <col min="14105" max="14125" width="8.77734375" style="2"/>
    <col min="14126" max="14126" width="11.21875" style="2" customWidth="1"/>
    <col min="14127" max="14138" width="8.77734375" style="2"/>
    <col min="14139" max="14139" width="10.44140625" style="2" bestFit="1" customWidth="1"/>
    <col min="14140" max="14150" width="8.77734375" style="2"/>
    <col min="14151" max="14151" width="46.77734375" style="2" customWidth="1"/>
    <col min="14152" max="14152" width="36" style="2" customWidth="1"/>
    <col min="14153" max="14326" width="8.77734375" style="2"/>
    <col min="14327" max="14327" width="11.77734375" style="2" customWidth="1"/>
    <col min="14328" max="14329" width="23.21875" style="2" customWidth="1"/>
    <col min="14330" max="14330" width="34.77734375" style="2" customWidth="1"/>
    <col min="14331" max="14331" width="27.44140625" style="2" customWidth="1"/>
    <col min="14332" max="14332" width="27.77734375" style="2" customWidth="1"/>
    <col min="14333" max="14335" width="22" style="2" customWidth="1"/>
    <col min="14336" max="14336" width="33.21875" style="2" customWidth="1"/>
    <col min="14337" max="14337" width="15.77734375" style="2" customWidth="1"/>
    <col min="14338" max="14338" width="24.77734375" style="2" customWidth="1"/>
    <col min="14339" max="14339" width="15.77734375" style="2" customWidth="1"/>
    <col min="14340" max="14340" width="15.21875" style="2" customWidth="1"/>
    <col min="14341" max="14341" width="12.21875" style="2" customWidth="1"/>
    <col min="14342" max="14342" width="14.5546875" style="2" customWidth="1"/>
    <col min="14343" max="14343" width="13.77734375" style="2" customWidth="1"/>
    <col min="14344" max="14345" width="15.44140625" style="2" customWidth="1"/>
    <col min="14346" max="14346" width="14.21875" style="2" customWidth="1"/>
    <col min="14347" max="14347" width="15.21875" style="2" customWidth="1"/>
    <col min="14348" max="14348" width="14.77734375" style="2" customWidth="1"/>
    <col min="14349" max="14349" width="15.5546875" style="2" customWidth="1"/>
    <col min="14350" max="14360" width="15.77734375" style="2" customWidth="1"/>
    <col min="14361" max="14381" width="8.77734375" style="2"/>
    <col min="14382" max="14382" width="11.21875" style="2" customWidth="1"/>
    <col min="14383" max="14394" width="8.77734375" style="2"/>
    <col min="14395" max="14395" width="10.44140625" style="2" bestFit="1" customWidth="1"/>
    <col min="14396" max="14406" width="8.77734375" style="2"/>
    <col min="14407" max="14407" width="46.77734375" style="2" customWidth="1"/>
    <col min="14408" max="14408" width="36" style="2" customWidth="1"/>
    <col min="14409" max="14582" width="8.77734375" style="2"/>
    <col min="14583" max="14583" width="11.77734375" style="2" customWidth="1"/>
    <col min="14584" max="14585" width="23.21875" style="2" customWidth="1"/>
    <col min="14586" max="14586" width="34.77734375" style="2" customWidth="1"/>
    <col min="14587" max="14587" width="27.44140625" style="2" customWidth="1"/>
    <col min="14588" max="14588" width="27.77734375" style="2" customWidth="1"/>
    <col min="14589" max="14591" width="22" style="2" customWidth="1"/>
    <col min="14592" max="14592" width="33.21875" style="2" customWidth="1"/>
    <col min="14593" max="14593" width="15.77734375" style="2" customWidth="1"/>
    <col min="14594" max="14594" width="24.77734375" style="2" customWidth="1"/>
    <col min="14595" max="14595" width="15.77734375" style="2" customWidth="1"/>
    <col min="14596" max="14596" width="15.21875" style="2" customWidth="1"/>
    <col min="14597" max="14597" width="12.21875" style="2" customWidth="1"/>
    <col min="14598" max="14598" width="14.5546875" style="2" customWidth="1"/>
    <col min="14599" max="14599" width="13.77734375" style="2" customWidth="1"/>
    <col min="14600" max="14601" width="15.44140625" style="2" customWidth="1"/>
    <col min="14602" max="14602" width="14.21875" style="2" customWidth="1"/>
    <col min="14603" max="14603" width="15.21875" style="2" customWidth="1"/>
    <col min="14604" max="14604" width="14.77734375" style="2" customWidth="1"/>
    <col min="14605" max="14605" width="15.5546875" style="2" customWidth="1"/>
    <col min="14606" max="14616" width="15.77734375" style="2" customWidth="1"/>
    <col min="14617" max="14637" width="8.77734375" style="2"/>
    <col min="14638" max="14638" width="11.21875" style="2" customWidth="1"/>
    <col min="14639" max="14650" width="8.77734375" style="2"/>
    <col min="14651" max="14651" width="10.44140625" style="2" bestFit="1" customWidth="1"/>
    <col min="14652" max="14662" width="8.77734375" style="2"/>
    <col min="14663" max="14663" width="46.77734375" style="2" customWidth="1"/>
    <col min="14664" max="14664" width="36" style="2" customWidth="1"/>
    <col min="14665" max="14838" width="8.77734375" style="2"/>
    <col min="14839" max="14839" width="11.77734375" style="2" customWidth="1"/>
    <col min="14840" max="14841" width="23.21875" style="2" customWidth="1"/>
    <col min="14842" max="14842" width="34.77734375" style="2" customWidth="1"/>
    <col min="14843" max="14843" width="27.44140625" style="2" customWidth="1"/>
    <col min="14844" max="14844" width="27.77734375" style="2" customWidth="1"/>
    <col min="14845" max="14847" width="22" style="2" customWidth="1"/>
    <col min="14848" max="14848" width="33.21875" style="2" customWidth="1"/>
    <col min="14849" max="14849" width="15.77734375" style="2" customWidth="1"/>
    <col min="14850" max="14850" width="24.77734375" style="2" customWidth="1"/>
    <col min="14851" max="14851" width="15.77734375" style="2" customWidth="1"/>
    <col min="14852" max="14852" width="15.21875" style="2" customWidth="1"/>
    <col min="14853" max="14853" width="12.21875" style="2" customWidth="1"/>
    <col min="14854" max="14854" width="14.5546875" style="2" customWidth="1"/>
    <col min="14855" max="14855" width="13.77734375" style="2" customWidth="1"/>
    <col min="14856" max="14857" width="15.44140625" style="2" customWidth="1"/>
    <col min="14858" max="14858" width="14.21875" style="2" customWidth="1"/>
    <col min="14859" max="14859" width="15.21875" style="2" customWidth="1"/>
    <col min="14860" max="14860" width="14.77734375" style="2" customWidth="1"/>
    <col min="14861" max="14861" width="15.5546875" style="2" customWidth="1"/>
    <col min="14862" max="14872" width="15.77734375" style="2" customWidth="1"/>
    <col min="14873" max="14893" width="8.77734375" style="2"/>
    <col min="14894" max="14894" width="11.21875" style="2" customWidth="1"/>
    <col min="14895" max="14906" width="8.77734375" style="2"/>
    <col min="14907" max="14907" width="10.44140625" style="2" bestFit="1" customWidth="1"/>
    <col min="14908" max="14918" width="8.77734375" style="2"/>
    <col min="14919" max="14919" width="46.77734375" style="2" customWidth="1"/>
    <col min="14920" max="14920" width="36" style="2" customWidth="1"/>
    <col min="14921" max="15094" width="8.77734375" style="2"/>
    <col min="15095" max="15095" width="11.77734375" style="2" customWidth="1"/>
    <col min="15096" max="15097" width="23.21875" style="2" customWidth="1"/>
    <col min="15098" max="15098" width="34.77734375" style="2" customWidth="1"/>
    <col min="15099" max="15099" width="27.44140625" style="2" customWidth="1"/>
    <col min="15100" max="15100" width="27.77734375" style="2" customWidth="1"/>
    <col min="15101" max="15103" width="22" style="2" customWidth="1"/>
    <col min="15104" max="15104" width="33.21875" style="2" customWidth="1"/>
    <col min="15105" max="15105" width="15.77734375" style="2" customWidth="1"/>
    <col min="15106" max="15106" width="24.77734375" style="2" customWidth="1"/>
    <col min="15107" max="15107" width="15.77734375" style="2" customWidth="1"/>
    <col min="15108" max="15108" width="15.21875" style="2" customWidth="1"/>
    <col min="15109" max="15109" width="12.21875" style="2" customWidth="1"/>
    <col min="15110" max="15110" width="14.5546875" style="2" customWidth="1"/>
    <col min="15111" max="15111" width="13.77734375" style="2" customWidth="1"/>
    <col min="15112" max="15113" width="15.44140625" style="2" customWidth="1"/>
    <col min="15114" max="15114" width="14.21875" style="2" customWidth="1"/>
    <col min="15115" max="15115" width="15.21875" style="2" customWidth="1"/>
    <col min="15116" max="15116" width="14.77734375" style="2" customWidth="1"/>
    <col min="15117" max="15117" width="15.5546875" style="2" customWidth="1"/>
    <col min="15118" max="15128" width="15.77734375" style="2" customWidth="1"/>
    <col min="15129" max="15149" width="8.77734375" style="2"/>
    <col min="15150" max="15150" width="11.21875" style="2" customWidth="1"/>
    <col min="15151" max="15162" width="8.77734375" style="2"/>
    <col min="15163" max="15163" width="10.44140625" style="2" bestFit="1" customWidth="1"/>
    <col min="15164" max="15174" width="8.77734375" style="2"/>
    <col min="15175" max="15175" width="46.77734375" style="2" customWidth="1"/>
    <col min="15176" max="15176" width="36" style="2" customWidth="1"/>
    <col min="15177" max="15350" width="8.77734375" style="2"/>
    <col min="15351" max="15351" width="11.77734375" style="2" customWidth="1"/>
    <col min="15352" max="15353" width="23.21875" style="2" customWidth="1"/>
    <col min="15354" max="15354" width="34.77734375" style="2" customWidth="1"/>
    <col min="15355" max="15355" width="27.44140625" style="2" customWidth="1"/>
    <col min="15356" max="15356" width="27.77734375" style="2" customWidth="1"/>
    <col min="15357" max="15359" width="22" style="2" customWidth="1"/>
    <col min="15360" max="15360" width="33.21875" style="2" customWidth="1"/>
    <col min="15361" max="15361" width="15.77734375" style="2" customWidth="1"/>
    <col min="15362" max="15362" width="24.77734375" style="2" customWidth="1"/>
    <col min="15363" max="15363" width="15.77734375" style="2" customWidth="1"/>
    <col min="15364" max="15364" width="15.21875" style="2" customWidth="1"/>
    <col min="15365" max="15365" width="12.21875" style="2" customWidth="1"/>
    <col min="15366" max="15366" width="14.5546875" style="2" customWidth="1"/>
    <col min="15367" max="15367" width="13.77734375" style="2" customWidth="1"/>
    <col min="15368" max="15369" width="15.44140625" style="2" customWidth="1"/>
    <col min="15370" max="15370" width="14.21875" style="2" customWidth="1"/>
    <col min="15371" max="15371" width="15.21875" style="2" customWidth="1"/>
    <col min="15372" max="15372" width="14.77734375" style="2" customWidth="1"/>
    <col min="15373" max="15373" width="15.5546875" style="2" customWidth="1"/>
    <col min="15374" max="15384" width="15.77734375" style="2" customWidth="1"/>
    <col min="15385" max="15405" width="8.77734375" style="2"/>
    <col min="15406" max="15406" width="11.21875" style="2" customWidth="1"/>
    <col min="15407" max="15418" width="8.77734375" style="2"/>
    <col min="15419" max="15419" width="10.44140625" style="2" bestFit="1" customWidth="1"/>
    <col min="15420" max="15430" width="8.77734375" style="2"/>
    <col min="15431" max="15431" width="46.77734375" style="2" customWidth="1"/>
    <col min="15432" max="15432" width="36" style="2" customWidth="1"/>
    <col min="15433" max="15606" width="8.77734375" style="2"/>
    <col min="15607" max="15607" width="11.77734375" style="2" customWidth="1"/>
    <col min="15608" max="15609" width="23.21875" style="2" customWidth="1"/>
    <col min="15610" max="15610" width="34.77734375" style="2" customWidth="1"/>
    <col min="15611" max="15611" width="27.44140625" style="2" customWidth="1"/>
    <col min="15612" max="15612" width="27.77734375" style="2" customWidth="1"/>
    <col min="15613" max="15615" width="22" style="2" customWidth="1"/>
    <col min="15616" max="15616" width="33.21875" style="2" customWidth="1"/>
    <col min="15617" max="15617" width="15.77734375" style="2" customWidth="1"/>
    <col min="15618" max="15618" width="24.77734375" style="2" customWidth="1"/>
    <col min="15619" max="15619" width="15.77734375" style="2" customWidth="1"/>
    <col min="15620" max="15620" width="15.21875" style="2" customWidth="1"/>
    <col min="15621" max="15621" width="12.21875" style="2" customWidth="1"/>
    <col min="15622" max="15622" width="14.5546875" style="2" customWidth="1"/>
    <col min="15623" max="15623" width="13.77734375" style="2" customWidth="1"/>
    <col min="15624" max="15625" width="15.44140625" style="2" customWidth="1"/>
    <col min="15626" max="15626" width="14.21875" style="2" customWidth="1"/>
    <col min="15627" max="15627" width="15.21875" style="2" customWidth="1"/>
    <col min="15628" max="15628" width="14.77734375" style="2" customWidth="1"/>
    <col min="15629" max="15629" width="15.5546875" style="2" customWidth="1"/>
    <col min="15630" max="15640" width="15.77734375" style="2" customWidth="1"/>
    <col min="15641" max="15661" width="8.77734375" style="2"/>
    <col min="15662" max="15662" width="11.21875" style="2" customWidth="1"/>
    <col min="15663" max="15674" width="8.77734375" style="2"/>
    <col min="15675" max="15675" width="10.44140625" style="2" bestFit="1" customWidth="1"/>
    <col min="15676" max="15686" width="8.77734375" style="2"/>
    <col min="15687" max="15687" width="46.77734375" style="2" customWidth="1"/>
    <col min="15688" max="15688" width="36" style="2" customWidth="1"/>
    <col min="15689" max="15862" width="8.77734375" style="2"/>
    <col min="15863" max="15863" width="11.77734375" style="2" customWidth="1"/>
    <col min="15864" max="15865" width="23.21875" style="2" customWidth="1"/>
    <col min="15866" max="15866" width="34.77734375" style="2" customWidth="1"/>
    <col min="15867" max="15867" width="27.44140625" style="2" customWidth="1"/>
    <col min="15868" max="15868" width="27.77734375" style="2" customWidth="1"/>
    <col min="15869" max="15871" width="22" style="2" customWidth="1"/>
    <col min="15872" max="15872" width="33.21875" style="2" customWidth="1"/>
    <col min="15873" max="15873" width="15.77734375" style="2" customWidth="1"/>
    <col min="15874" max="15874" width="24.77734375" style="2" customWidth="1"/>
    <col min="15875" max="15875" width="15.77734375" style="2" customWidth="1"/>
    <col min="15876" max="15876" width="15.21875" style="2" customWidth="1"/>
    <col min="15877" max="15877" width="12.21875" style="2" customWidth="1"/>
    <col min="15878" max="15878" width="14.5546875" style="2" customWidth="1"/>
    <col min="15879" max="15879" width="13.77734375" style="2" customWidth="1"/>
    <col min="15880" max="15881" width="15.44140625" style="2" customWidth="1"/>
    <col min="15882" max="15882" width="14.21875" style="2" customWidth="1"/>
    <col min="15883" max="15883" width="15.21875" style="2" customWidth="1"/>
    <col min="15884" max="15884" width="14.77734375" style="2" customWidth="1"/>
    <col min="15885" max="15885" width="15.5546875" style="2" customWidth="1"/>
    <col min="15886" max="15896" width="15.77734375" style="2" customWidth="1"/>
    <col min="15897" max="15917" width="8.77734375" style="2"/>
    <col min="15918" max="15918" width="11.21875" style="2" customWidth="1"/>
    <col min="15919" max="15930" width="8.77734375" style="2"/>
    <col min="15931" max="15931" width="10.44140625" style="2" bestFit="1" customWidth="1"/>
    <col min="15932" max="15942" width="8.77734375" style="2"/>
    <col min="15943" max="15943" width="46.77734375" style="2" customWidth="1"/>
    <col min="15944" max="15944" width="36" style="2" customWidth="1"/>
    <col min="15945" max="16118" width="8.77734375" style="2"/>
    <col min="16119" max="16119" width="11.77734375" style="2" customWidth="1"/>
    <col min="16120" max="16121" width="23.21875" style="2" customWidth="1"/>
    <col min="16122" max="16122" width="34.77734375" style="2" customWidth="1"/>
    <col min="16123" max="16123" width="27.44140625" style="2" customWidth="1"/>
    <col min="16124" max="16124" width="27.77734375" style="2" customWidth="1"/>
    <col min="16125" max="16127" width="22" style="2" customWidth="1"/>
    <col min="16128" max="16128" width="33.21875" style="2" customWidth="1"/>
    <col min="16129" max="16129" width="15.77734375" style="2" customWidth="1"/>
    <col min="16130" max="16130" width="24.77734375" style="2" customWidth="1"/>
    <col min="16131" max="16131" width="15.77734375" style="2" customWidth="1"/>
    <col min="16132" max="16132" width="15.21875" style="2" customWidth="1"/>
    <col min="16133" max="16133" width="12.21875" style="2" customWidth="1"/>
    <col min="16134" max="16134" width="14.5546875" style="2" customWidth="1"/>
    <col min="16135" max="16135" width="13.77734375" style="2" customWidth="1"/>
    <col min="16136" max="16137" width="15.44140625" style="2" customWidth="1"/>
    <col min="16138" max="16138" width="14.21875" style="2" customWidth="1"/>
    <col min="16139" max="16139" width="15.21875" style="2" customWidth="1"/>
    <col min="16140" max="16140" width="14.77734375" style="2" customWidth="1"/>
    <col min="16141" max="16141" width="15.5546875" style="2" customWidth="1"/>
    <col min="16142" max="16152" width="15.77734375" style="2" customWidth="1"/>
    <col min="16153" max="16173" width="8.77734375" style="2"/>
    <col min="16174" max="16174" width="11.21875" style="2" customWidth="1"/>
    <col min="16175" max="16186" width="8.77734375" style="2"/>
    <col min="16187" max="16187" width="10.44140625" style="2" bestFit="1" customWidth="1"/>
    <col min="16188" max="16198" width="8.77734375" style="2"/>
    <col min="16199" max="16199" width="46.77734375" style="2" customWidth="1"/>
    <col min="16200" max="16200" width="36" style="2" customWidth="1"/>
    <col min="16201" max="16376" width="8.77734375" style="2"/>
    <col min="16377" max="16384" width="8.77734375" style="2" customWidth="1"/>
  </cols>
  <sheetData>
    <row r="1" spans="2:23" ht="20.25" customHeight="1" x14ac:dyDescent="0.25">
      <c r="B1" s="1" t="s">
        <v>0</v>
      </c>
      <c r="C1" s="1"/>
      <c r="D1" s="1"/>
    </row>
    <row r="2" spans="2:23" ht="21" x14ac:dyDescent="0.25">
      <c r="B2" s="3" t="s">
        <v>1</v>
      </c>
      <c r="C2" s="3"/>
      <c r="D2" s="1"/>
    </row>
    <row r="3" spans="2:23" ht="21" x14ac:dyDescent="0.4">
      <c r="B3" s="1" t="s">
        <v>2</v>
      </c>
      <c r="C3" s="1"/>
      <c r="D3" s="4" t="s">
        <v>3</v>
      </c>
    </row>
    <row r="4" spans="2:23" ht="21" x14ac:dyDescent="0.25">
      <c r="B4" s="5" t="s">
        <v>4</v>
      </c>
      <c r="C4" s="5"/>
      <c r="D4" s="5"/>
    </row>
    <row r="7" spans="2:23" ht="15.6" x14ac:dyDescent="0.25">
      <c r="B7" s="6" t="s">
        <v>5</v>
      </c>
      <c r="C7" s="6"/>
    </row>
    <row r="8" spans="2:23" ht="15.6" x14ac:dyDescent="0.25">
      <c r="B8" s="6"/>
      <c r="C8" s="6"/>
    </row>
    <row r="9" spans="2:23" ht="19.5" customHeight="1" x14ac:dyDescent="0.25">
      <c r="B9" s="7"/>
      <c r="C9" s="7"/>
      <c r="D9" s="7"/>
      <c r="G9" s="7"/>
      <c r="H9" s="7"/>
      <c r="I9" s="7"/>
      <c r="J9" s="7"/>
    </row>
    <row r="10" spans="2:23" ht="19.5" customHeight="1" thickBot="1" x14ac:dyDescent="0.3">
      <c r="B10" s="171" t="s">
        <v>6</v>
      </c>
      <c r="C10" s="172"/>
      <c r="D10" s="173"/>
      <c r="E10" s="174" t="s">
        <v>7</v>
      </c>
      <c r="F10" s="175"/>
      <c r="G10" s="175"/>
      <c r="H10" s="175"/>
      <c r="I10" s="176"/>
      <c r="L10" s="177" t="s">
        <v>8</v>
      </c>
      <c r="M10" s="178"/>
      <c r="N10" s="178"/>
      <c r="O10" s="178"/>
      <c r="P10" s="178"/>
      <c r="Q10" s="178"/>
      <c r="R10" s="178"/>
      <c r="S10" s="178"/>
      <c r="T10" s="178"/>
    </row>
    <row r="11" spans="2:23" ht="85.5" customHeight="1" thickBot="1" x14ac:dyDescent="0.3">
      <c r="B11" s="179" t="s">
        <v>24</v>
      </c>
      <c r="C11" s="181"/>
      <c r="D11" s="180"/>
      <c r="E11" s="169" t="s">
        <v>25</v>
      </c>
      <c r="F11" s="170"/>
      <c r="G11" s="170"/>
      <c r="H11" s="170"/>
      <c r="I11" s="182"/>
      <c r="J11" s="179" t="s">
        <v>26</v>
      </c>
      <c r="K11" s="180"/>
      <c r="L11" s="169" t="s">
        <v>9</v>
      </c>
      <c r="M11" s="170"/>
      <c r="N11" s="170"/>
      <c r="O11" s="170"/>
      <c r="P11" s="170"/>
      <c r="Q11" s="170"/>
      <c r="R11" s="170"/>
      <c r="S11" s="170"/>
      <c r="T11" s="170"/>
      <c r="U11" s="169" t="s">
        <v>32</v>
      </c>
      <c r="V11" s="170"/>
      <c r="W11" s="22"/>
    </row>
    <row r="12" spans="2:23" ht="117" customHeight="1" x14ac:dyDescent="0.25">
      <c r="B12" s="23"/>
      <c r="C12" s="11" t="s">
        <v>41</v>
      </c>
      <c r="D12" s="12" t="s">
        <v>23</v>
      </c>
      <c r="E12" s="24"/>
      <c r="F12" s="13"/>
      <c r="G12" s="13"/>
      <c r="H12" s="13"/>
      <c r="I12" s="14" t="s">
        <v>12</v>
      </c>
      <c r="J12" s="160" t="s">
        <v>42</v>
      </c>
      <c r="K12" s="162" t="s">
        <v>18</v>
      </c>
      <c r="L12" s="164" t="s">
        <v>35</v>
      </c>
      <c r="M12" s="9" t="s">
        <v>13</v>
      </c>
      <c r="N12" s="9" t="s">
        <v>10</v>
      </c>
      <c r="O12" s="9" t="s">
        <v>21</v>
      </c>
      <c r="P12" s="9"/>
      <c r="Q12" s="9" t="s">
        <v>22</v>
      </c>
      <c r="R12" s="9"/>
      <c r="S12" s="9"/>
      <c r="T12" s="10"/>
      <c r="U12" s="164" t="s">
        <v>31</v>
      </c>
      <c r="V12" s="166" t="s">
        <v>33</v>
      </c>
      <c r="W12" s="158" t="s">
        <v>30</v>
      </c>
    </row>
    <row r="13" spans="2:23" ht="170.25" customHeight="1" thickBot="1" x14ac:dyDescent="0.3">
      <c r="B13" s="25" t="s">
        <v>14</v>
      </c>
      <c r="C13" s="26" t="s">
        <v>11</v>
      </c>
      <c r="D13" s="27" t="s">
        <v>17</v>
      </c>
      <c r="E13" s="28" t="s">
        <v>15</v>
      </c>
      <c r="F13" s="29" t="s">
        <v>19</v>
      </c>
      <c r="G13" s="29" t="s">
        <v>16</v>
      </c>
      <c r="H13" s="29" t="s">
        <v>20</v>
      </c>
      <c r="I13" s="27" t="s">
        <v>27</v>
      </c>
      <c r="J13" s="161"/>
      <c r="K13" s="163"/>
      <c r="L13" s="165"/>
      <c r="M13" s="30" t="s">
        <v>29</v>
      </c>
      <c r="N13" s="29" t="s">
        <v>36</v>
      </c>
      <c r="O13" s="30" t="s">
        <v>37</v>
      </c>
      <c r="P13" s="30" t="s">
        <v>38</v>
      </c>
      <c r="Q13" s="30" t="s">
        <v>28</v>
      </c>
      <c r="R13" s="30" t="s">
        <v>39</v>
      </c>
      <c r="S13" s="30" t="s">
        <v>40</v>
      </c>
      <c r="T13" s="27" t="s">
        <v>34</v>
      </c>
      <c r="U13" s="165"/>
      <c r="V13" s="167"/>
      <c r="W13" s="159"/>
    </row>
    <row r="14" spans="2:23" x14ac:dyDescent="0.25">
      <c r="B14" s="31" t="s">
        <v>43</v>
      </c>
      <c r="C14" s="74" t="s">
        <v>102</v>
      </c>
      <c r="D14" s="32" t="s">
        <v>44</v>
      </c>
      <c r="E14" s="33">
        <v>42275</v>
      </c>
      <c r="F14" s="33">
        <v>44069</v>
      </c>
      <c r="G14" s="33" t="s">
        <v>45</v>
      </c>
      <c r="H14" s="33">
        <v>47848</v>
      </c>
      <c r="I14" s="32" t="s">
        <v>46</v>
      </c>
      <c r="J14" s="32" t="s">
        <v>47</v>
      </c>
      <c r="K14" s="32" t="s">
        <v>48</v>
      </c>
      <c r="L14" s="32" t="s">
        <v>49</v>
      </c>
      <c r="M14" s="34">
        <f>275/365</f>
        <v>0.75342465753424659</v>
      </c>
      <c r="N14" s="35" t="s">
        <v>50</v>
      </c>
      <c r="O14" s="35"/>
      <c r="P14" s="35"/>
      <c r="Q14" s="32" t="s">
        <v>51</v>
      </c>
      <c r="R14" s="152" t="s">
        <v>261</v>
      </c>
      <c r="S14" s="35"/>
      <c r="T14" s="32" t="s">
        <v>53</v>
      </c>
      <c r="U14" s="32" t="s">
        <v>54</v>
      </c>
      <c r="V14" s="32" t="s">
        <v>55</v>
      </c>
      <c r="W14" s="36" t="s">
        <v>56</v>
      </c>
    </row>
    <row r="15" spans="2:23" x14ac:dyDescent="0.25">
      <c r="B15" s="20"/>
      <c r="C15" s="75"/>
      <c r="D15" s="15" t="s">
        <v>57</v>
      </c>
      <c r="E15" s="37"/>
      <c r="F15" s="37"/>
      <c r="G15" s="37" t="s">
        <v>58</v>
      </c>
      <c r="H15" s="37"/>
      <c r="I15" s="15"/>
      <c r="J15" s="15" t="s">
        <v>59</v>
      </c>
      <c r="K15" s="15" t="s">
        <v>48</v>
      </c>
      <c r="L15" s="38" t="s">
        <v>49</v>
      </c>
      <c r="M15" s="16">
        <v>0</v>
      </c>
      <c r="N15" s="39" t="s">
        <v>50</v>
      </c>
      <c r="O15" s="39"/>
      <c r="P15" s="39"/>
      <c r="Q15" s="15"/>
      <c r="R15" s="153"/>
      <c r="S15" s="39"/>
      <c r="T15" s="15" t="s">
        <v>58</v>
      </c>
      <c r="U15" s="15" t="s">
        <v>54</v>
      </c>
      <c r="V15" s="15" t="s">
        <v>55</v>
      </c>
      <c r="W15" s="40" t="s">
        <v>58</v>
      </c>
    </row>
    <row r="16" spans="2:23" x14ac:dyDescent="0.25">
      <c r="B16" s="20"/>
      <c r="C16" s="75"/>
      <c r="D16" s="38" t="s">
        <v>60</v>
      </c>
      <c r="E16" s="37"/>
      <c r="F16" s="37"/>
      <c r="G16" s="37" t="s">
        <v>58</v>
      </c>
      <c r="H16" s="37"/>
      <c r="I16" s="15"/>
      <c r="J16" s="15" t="s">
        <v>47</v>
      </c>
      <c r="K16" s="15" t="s">
        <v>48</v>
      </c>
      <c r="L16" s="38" t="s">
        <v>49</v>
      </c>
      <c r="M16" s="16">
        <v>0</v>
      </c>
      <c r="N16" s="39" t="s">
        <v>50</v>
      </c>
      <c r="O16" s="39"/>
      <c r="P16" s="39"/>
      <c r="Q16" s="15"/>
      <c r="R16" s="153"/>
      <c r="S16" s="39"/>
      <c r="T16" s="15" t="s">
        <v>58</v>
      </c>
      <c r="U16" s="15" t="s">
        <v>54</v>
      </c>
      <c r="V16" s="15" t="s">
        <v>55</v>
      </c>
      <c r="W16" s="40" t="s">
        <v>58</v>
      </c>
    </row>
    <row r="17" spans="1:133" x14ac:dyDescent="0.25">
      <c r="B17" s="20"/>
      <c r="C17" s="75"/>
      <c r="D17" s="15" t="s">
        <v>61</v>
      </c>
      <c r="E17" s="37"/>
      <c r="F17" s="37"/>
      <c r="G17" s="37" t="s">
        <v>58</v>
      </c>
      <c r="H17" s="37"/>
      <c r="I17" s="15"/>
      <c r="J17" s="15" t="s">
        <v>62</v>
      </c>
      <c r="K17" s="15" t="s">
        <v>48</v>
      </c>
      <c r="L17" s="38" t="s">
        <v>49</v>
      </c>
      <c r="M17" s="16">
        <v>0</v>
      </c>
      <c r="N17" s="39" t="s">
        <v>50</v>
      </c>
      <c r="O17" s="39"/>
      <c r="P17" s="39"/>
      <c r="Q17" s="15"/>
      <c r="R17" s="153"/>
      <c r="S17" s="39"/>
      <c r="T17" s="15" t="s">
        <v>58</v>
      </c>
      <c r="U17" s="15" t="s">
        <v>54</v>
      </c>
      <c r="V17" s="15" t="s">
        <v>55</v>
      </c>
      <c r="W17" s="40" t="s">
        <v>58</v>
      </c>
    </row>
    <row r="18" spans="1:133" x14ac:dyDescent="0.25">
      <c r="B18" s="20"/>
      <c r="C18" s="75"/>
      <c r="D18" s="15" t="s">
        <v>63</v>
      </c>
      <c r="E18" s="37"/>
      <c r="F18" s="37"/>
      <c r="G18" s="37" t="s">
        <v>58</v>
      </c>
      <c r="H18" s="37"/>
      <c r="I18" s="15"/>
      <c r="J18" s="15" t="s">
        <v>62</v>
      </c>
      <c r="K18" s="15" t="s">
        <v>48</v>
      </c>
      <c r="L18" s="38" t="s">
        <v>49</v>
      </c>
      <c r="M18" s="16">
        <v>0</v>
      </c>
      <c r="N18" s="39" t="s">
        <v>50</v>
      </c>
      <c r="O18" s="39"/>
      <c r="P18" s="39"/>
      <c r="Q18" s="15"/>
      <c r="R18" s="153"/>
      <c r="S18" s="39"/>
      <c r="T18" s="15" t="s">
        <v>58</v>
      </c>
      <c r="U18" s="15" t="s">
        <v>54</v>
      </c>
      <c r="V18" s="15" t="s">
        <v>55</v>
      </c>
      <c r="W18" s="40" t="s">
        <v>58</v>
      </c>
    </row>
    <row r="19" spans="1:133" s="18" customFormat="1" ht="12.75" customHeight="1" x14ac:dyDescent="0.25">
      <c r="A19" s="2"/>
      <c r="B19" s="20"/>
      <c r="C19" s="75"/>
      <c r="D19" s="15" t="s">
        <v>64</v>
      </c>
      <c r="E19" s="37"/>
      <c r="F19" s="37"/>
      <c r="G19" s="37" t="s">
        <v>58</v>
      </c>
      <c r="H19" s="37"/>
      <c r="I19" s="15"/>
      <c r="J19" s="15" t="s">
        <v>62</v>
      </c>
      <c r="K19" s="15" t="s">
        <v>48</v>
      </c>
      <c r="L19" s="38" t="s">
        <v>49</v>
      </c>
      <c r="M19" s="16">
        <v>0</v>
      </c>
      <c r="N19" s="39" t="s">
        <v>50</v>
      </c>
      <c r="O19" s="39"/>
      <c r="P19" s="39"/>
      <c r="Q19" s="15"/>
      <c r="R19" s="153"/>
      <c r="S19" s="39"/>
      <c r="T19" s="15" t="s">
        <v>58</v>
      </c>
      <c r="U19" s="15" t="s">
        <v>54</v>
      </c>
      <c r="V19" s="15" t="s">
        <v>55</v>
      </c>
      <c r="W19" s="40" t="s">
        <v>58</v>
      </c>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row>
    <row r="20" spans="1:133" s="18" customFormat="1" ht="26.4" x14ac:dyDescent="0.25">
      <c r="A20" s="2"/>
      <c r="B20" s="20"/>
      <c r="C20" s="75"/>
      <c r="D20" s="15" t="s">
        <v>65</v>
      </c>
      <c r="E20" s="37"/>
      <c r="F20" s="37"/>
      <c r="G20" s="37" t="s">
        <v>58</v>
      </c>
      <c r="H20" s="37"/>
      <c r="I20" s="15"/>
      <c r="J20" s="15" t="s">
        <v>66</v>
      </c>
      <c r="K20" s="15" t="s">
        <v>48</v>
      </c>
      <c r="L20" s="38" t="s">
        <v>49</v>
      </c>
      <c r="M20" s="16">
        <v>0</v>
      </c>
      <c r="N20" s="39" t="s">
        <v>50</v>
      </c>
      <c r="O20" s="39"/>
      <c r="P20" s="39"/>
      <c r="Q20" s="15"/>
      <c r="R20" s="153"/>
      <c r="S20" s="39"/>
      <c r="T20" s="15" t="s">
        <v>58</v>
      </c>
      <c r="U20" s="15" t="s">
        <v>54</v>
      </c>
      <c r="V20" s="15" t="s">
        <v>55</v>
      </c>
      <c r="W20" s="41" t="s">
        <v>67</v>
      </c>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row>
    <row r="21" spans="1:133" s="18" customFormat="1" x14ac:dyDescent="0.25">
      <c r="A21" s="2"/>
      <c r="B21" s="20"/>
      <c r="C21" s="75"/>
      <c r="D21" s="15" t="s">
        <v>68</v>
      </c>
      <c r="E21" s="37"/>
      <c r="F21" s="37"/>
      <c r="G21" s="37" t="s">
        <v>58</v>
      </c>
      <c r="H21" s="37"/>
      <c r="I21" s="15"/>
      <c r="J21" s="15" t="s">
        <v>69</v>
      </c>
      <c r="K21" s="15" t="s">
        <v>48</v>
      </c>
      <c r="L21" s="38" t="s">
        <v>49</v>
      </c>
      <c r="M21" s="16">
        <v>0</v>
      </c>
      <c r="N21" s="39" t="s">
        <v>50</v>
      </c>
      <c r="O21" s="39"/>
      <c r="P21" s="39"/>
      <c r="Q21" s="15"/>
      <c r="R21" s="153"/>
      <c r="S21" s="39"/>
      <c r="T21" s="15" t="s">
        <v>58</v>
      </c>
      <c r="U21" s="15" t="s">
        <v>54</v>
      </c>
      <c r="V21" s="15" t="s">
        <v>55</v>
      </c>
      <c r="W21" s="40" t="s">
        <v>58</v>
      </c>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row>
    <row r="22" spans="1:133" s="18" customFormat="1" x14ac:dyDescent="0.25">
      <c r="A22" s="2"/>
      <c r="B22" s="20"/>
      <c r="C22" s="75"/>
      <c r="D22" s="15" t="s">
        <v>70</v>
      </c>
      <c r="E22" s="37"/>
      <c r="F22" s="37"/>
      <c r="G22" s="37" t="s">
        <v>58</v>
      </c>
      <c r="H22" s="37"/>
      <c r="I22" s="15"/>
      <c r="J22" s="15" t="s">
        <v>69</v>
      </c>
      <c r="K22" s="15" t="s">
        <v>48</v>
      </c>
      <c r="L22" s="38" t="s">
        <v>49</v>
      </c>
      <c r="M22" s="16">
        <v>0</v>
      </c>
      <c r="N22" s="39" t="s">
        <v>50</v>
      </c>
      <c r="O22" s="39"/>
      <c r="P22" s="39"/>
      <c r="Q22" s="15"/>
      <c r="R22" s="153"/>
      <c r="S22" s="39"/>
      <c r="T22" s="15" t="s">
        <v>58</v>
      </c>
      <c r="U22" s="15" t="s">
        <v>54</v>
      </c>
      <c r="V22" s="15" t="s">
        <v>55</v>
      </c>
      <c r="W22" s="40" t="s">
        <v>58</v>
      </c>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row>
    <row r="23" spans="1:133" s="18" customFormat="1" x14ac:dyDescent="0.25">
      <c r="A23" s="2"/>
      <c r="B23" s="20"/>
      <c r="C23" s="75"/>
      <c r="D23" s="15" t="s">
        <v>71</v>
      </c>
      <c r="E23" s="37"/>
      <c r="F23" s="37"/>
      <c r="G23" s="37" t="s">
        <v>58</v>
      </c>
      <c r="H23" s="37"/>
      <c r="I23" s="15"/>
      <c r="J23" s="15" t="s">
        <v>72</v>
      </c>
      <c r="K23" s="15" t="s">
        <v>73</v>
      </c>
      <c r="L23" s="38" t="s">
        <v>49</v>
      </c>
      <c r="M23" s="16">
        <v>0</v>
      </c>
      <c r="N23" s="39" t="s">
        <v>50</v>
      </c>
      <c r="O23" s="39"/>
      <c r="P23" s="39"/>
      <c r="Q23" s="15"/>
      <c r="R23" s="154"/>
      <c r="S23" s="39"/>
      <c r="T23" s="15" t="s">
        <v>58</v>
      </c>
      <c r="U23" s="15" t="s">
        <v>54</v>
      </c>
      <c r="V23" s="15" t="s">
        <v>55</v>
      </c>
      <c r="W23" s="42" t="s">
        <v>56</v>
      </c>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row>
    <row r="24" spans="1:133" s="18" customFormat="1" x14ac:dyDescent="0.25">
      <c r="A24" s="2"/>
      <c r="B24" s="43"/>
      <c r="C24" s="76"/>
      <c r="D24" s="44" t="s">
        <v>74</v>
      </c>
      <c r="E24" s="45"/>
      <c r="F24" s="45"/>
      <c r="G24" s="46">
        <v>42370</v>
      </c>
      <c r="H24" s="45"/>
      <c r="I24" s="44"/>
      <c r="J24" s="47" t="s">
        <v>75</v>
      </c>
      <c r="K24" s="44"/>
      <c r="L24" s="44" t="s">
        <v>76</v>
      </c>
      <c r="M24" s="47"/>
      <c r="N24" s="48"/>
      <c r="O24" s="48" t="s">
        <v>77</v>
      </c>
      <c r="P24" s="48" t="s">
        <v>78</v>
      </c>
      <c r="Q24" s="44"/>
      <c r="R24" s="44"/>
      <c r="S24" s="155" t="s">
        <v>52</v>
      </c>
      <c r="T24" s="44" t="s">
        <v>58</v>
      </c>
      <c r="U24" s="44" t="s">
        <v>54</v>
      </c>
      <c r="V24" s="44" t="s">
        <v>79</v>
      </c>
      <c r="W24" s="49" t="s">
        <v>80</v>
      </c>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row>
    <row r="25" spans="1:133" s="18" customFormat="1" x14ac:dyDescent="0.25">
      <c r="A25" s="2"/>
      <c r="B25" s="43"/>
      <c r="C25" s="76"/>
      <c r="D25" s="44" t="s">
        <v>81</v>
      </c>
      <c r="E25" s="45"/>
      <c r="F25" s="45"/>
      <c r="G25" s="45" t="s">
        <v>58</v>
      </c>
      <c r="H25" s="45"/>
      <c r="I25" s="44"/>
      <c r="J25" s="47" t="s">
        <v>58</v>
      </c>
      <c r="K25" s="44"/>
      <c r="L25" s="44" t="s">
        <v>76</v>
      </c>
      <c r="M25" s="47"/>
      <c r="N25" s="48"/>
      <c r="O25" s="48" t="s">
        <v>77</v>
      </c>
      <c r="P25" s="48" t="s">
        <v>78</v>
      </c>
      <c r="Q25" s="44"/>
      <c r="R25" s="44"/>
      <c r="S25" s="156"/>
      <c r="T25" s="44" t="s">
        <v>58</v>
      </c>
      <c r="U25" s="44" t="s">
        <v>54</v>
      </c>
      <c r="V25" s="44" t="s">
        <v>79</v>
      </c>
      <c r="W25" s="49" t="s">
        <v>58</v>
      </c>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row>
    <row r="26" spans="1:133" s="18" customFormat="1" x14ac:dyDescent="0.25">
      <c r="A26" s="2"/>
      <c r="B26" s="43"/>
      <c r="C26" s="76"/>
      <c r="D26" s="44" t="s">
        <v>82</v>
      </c>
      <c r="E26" s="45"/>
      <c r="F26" s="45"/>
      <c r="G26" s="45" t="s">
        <v>58</v>
      </c>
      <c r="H26" s="45"/>
      <c r="I26" s="44"/>
      <c r="J26" s="47" t="s">
        <v>58</v>
      </c>
      <c r="K26" s="44"/>
      <c r="L26" s="44" t="s">
        <v>76</v>
      </c>
      <c r="M26" s="47"/>
      <c r="N26" s="48"/>
      <c r="O26" s="48" t="s">
        <v>83</v>
      </c>
      <c r="P26" s="48" t="s">
        <v>78</v>
      </c>
      <c r="Q26" s="44"/>
      <c r="R26" s="44"/>
      <c r="S26" s="156"/>
      <c r="T26" s="44" t="s">
        <v>58</v>
      </c>
      <c r="U26" s="44" t="s">
        <v>54</v>
      </c>
      <c r="V26" s="44" t="s">
        <v>79</v>
      </c>
      <c r="W26" s="49" t="s">
        <v>58</v>
      </c>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row>
    <row r="27" spans="1:133" s="18" customFormat="1" x14ac:dyDescent="0.25">
      <c r="A27" s="2"/>
      <c r="B27" s="43"/>
      <c r="C27" s="76"/>
      <c r="D27" s="44" t="s">
        <v>84</v>
      </c>
      <c r="E27" s="45"/>
      <c r="F27" s="45"/>
      <c r="G27" s="45" t="s">
        <v>58</v>
      </c>
      <c r="H27" s="45"/>
      <c r="I27" s="44"/>
      <c r="J27" s="47" t="s">
        <v>58</v>
      </c>
      <c r="K27" s="44"/>
      <c r="L27" s="44" t="s">
        <v>76</v>
      </c>
      <c r="M27" s="47"/>
      <c r="N27" s="48"/>
      <c r="O27" s="48" t="s">
        <v>77</v>
      </c>
      <c r="P27" s="48" t="s">
        <v>78</v>
      </c>
      <c r="Q27" s="44"/>
      <c r="R27" s="44"/>
      <c r="S27" s="156"/>
      <c r="T27" s="44" t="s">
        <v>58</v>
      </c>
      <c r="U27" s="44" t="s">
        <v>54</v>
      </c>
      <c r="V27" s="44" t="s">
        <v>79</v>
      </c>
      <c r="W27" s="49" t="s">
        <v>58</v>
      </c>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row>
    <row r="28" spans="1:133" s="18" customFormat="1" x14ac:dyDescent="0.25">
      <c r="A28" s="2"/>
      <c r="B28" s="43"/>
      <c r="C28" s="76"/>
      <c r="D28" s="44" t="s">
        <v>85</v>
      </c>
      <c r="E28" s="45"/>
      <c r="F28" s="45"/>
      <c r="G28" s="45" t="s">
        <v>58</v>
      </c>
      <c r="H28" s="45"/>
      <c r="I28" s="44"/>
      <c r="J28" s="47" t="s">
        <v>58</v>
      </c>
      <c r="K28" s="44"/>
      <c r="L28" s="44" t="s">
        <v>76</v>
      </c>
      <c r="M28" s="47"/>
      <c r="N28" s="48"/>
      <c r="O28" s="48" t="s">
        <v>86</v>
      </c>
      <c r="P28" s="48" t="s">
        <v>78</v>
      </c>
      <c r="Q28" s="44"/>
      <c r="R28" s="44"/>
      <c r="S28" s="156"/>
      <c r="T28" s="44" t="s">
        <v>58</v>
      </c>
      <c r="U28" s="44" t="s">
        <v>54</v>
      </c>
      <c r="V28" s="44" t="s">
        <v>79</v>
      </c>
      <c r="W28" s="49" t="s">
        <v>58</v>
      </c>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row>
    <row r="29" spans="1:133" s="18" customFormat="1" x14ac:dyDescent="0.25">
      <c r="A29" s="2"/>
      <c r="B29" s="43"/>
      <c r="C29" s="76"/>
      <c r="D29" s="44" t="s">
        <v>87</v>
      </c>
      <c r="E29" s="45"/>
      <c r="F29" s="45"/>
      <c r="G29" s="45" t="s">
        <v>58</v>
      </c>
      <c r="H29" s="45"/>
      <c r="I29" s="44"/>
      <c r="J29" s="47" t="s">
        <v>58</v>
      </c>
      <c r="K29" s="44"/>
      <c r="L29" s="44" t="s">
        <v>76</v>
      </c>
      <c r="M29" s="47"/>
      <c r="N29" s="48"/>
      <c r="O29" s="48" t="s">
        <v>86</v>
      </c>
      <c r="P29" s="48" t="s">
        <v>78</v>
      </c>
      <c r="Q29" s="44"/>
      <c r="R29" s="44"/>
      <c r="S29" s="156"/>
      <c r="T29" s="44" t="s">
        <v>58</v>
      </c>
      <c r="U29" s="44" t="s">
        <v>54</v>
      </c>
      <c r="V29" s="44" t="s">
        <v>79</v>
      </c>
      <c r="W29" s="49" t="s">
        <v>58</v>
      </c>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row>
    <row r="30" spans="1:133" s="18" customFormat="1" x14ac:dyDescent="0.25">
      <c r="A30" s="2"/>
      <c r="B30" s="43"/>
      <c r="C30" s="76"/>
      <c r="D30" s="44" t="s">
        <v>88</v>
      </c>
      <c r="E30" s="45"/>
      <c r="F30" s="45"/>
      <c r="G30" s="45" t="s">
        <v>89</v>
      </c>
      <c r="H30" s="45"/>
      <c r="I30" s="44"/>
      <c r="J30" s="47" t="s">
        <v>58</v>
      </c>
      <c r="K30" s="44"/>
      <c r="L30" s="44" t="s">
        <v>76</v>
      </c>
      <c r="M30" s="47"/>
      <c r="N30" s="48"/>
      <c r="O30" s="48" t="s">
        <v>90</v>
      </c>
      <c r="P30" s="48" t="s">
        <v>78</v>
      </c>
      <c r="Q30" s="44"/>
      <c r="R30" s="44"/>
      <c r="S30" s="156"/>
      <c r="T30" s="44" t="s">
        <v>58</v>
      </c>
      <c r="U30" s="44" t="s">
        <v>54</v>
      </c>
      <c r="V30" s="44" t="s">
        <v>91</v>
      </c>
      <c r="W30" s="49" t="s">
        <v>92</v>
      </c>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row>
    <row r="31" spans="1:133" ht="15" customHeight="1" x14ac:dyDescent="0.25">
      <c r="B31" s="43"/>
      <c r="C31" s="76"/>
      <c r="D31" s="44" t="s">
        <v>93</v>
      </c>
      <c r="E31" s="45"/>
      <c r="F31" s="45"/>
      <c r="G31" s="45" t="s">
        <v>45</v>
      </c>
      <c r="H31" s="45"/>
      <c r="I31" s="44"/>
      <c r="J31" s="47" t="s">
        <v>58</v>
      </c>
      <c r="K31" s="44"/>
      <c r="L31" s="44" t="s">
        <v>76</v>
      </c>
      <c r="M31" s="47"/>
      <c r="N31" s="48"/>
      <c r="O31" s="48" t="s">
        <v>90</v>
      </c>
      <c r="P31" s="48" t="s">
        <v>78</v>
      </c>
      <c r="Q31" s="44"/>
      <c r="R31" s="44"/>
      <c r="S31" s="156"/>
      <c r="T31" s="44" t="s">
        <v>58</v>
      </c>
      <c r="U31" s="44" t="s">
        <v>54</v>
      </c>
      <c r="V31" s="44" t="s">
        <v>91</v>
      </c>
      <c r="W31" s="49" t="s">
        <v>94</v>
      </c>
    </row>
    <row r="32" spans="1:133" x14ac:dyDescent="0.25">
      <c r="B32" s="43"/>
      <c r="C32" s="76"/>
      <c r="D32" s="44" t="s">
        <v>95</v>
      </c>
      <c r="E32" s="45"/>
      <c r="F32" s="45"/>
      <c r="G32" s="45" t="s">
        <v>58</v>
      </c>
      <c r="H32" s="45"/>
      <c r="I32" s="44"/>
      <c r="J32" s="47" t="s">
        <v>58</v>
      </c>
      <c r="K32" s="44"/>
      <c r="L32" s="44" t="s">
        <v>76</v>
      </c>
      <c r="M32" s="47"/>
      <c r="N32" s="48"/>
      <c r="O32" s="48" t="s">
        <v>96</v>
      </c>
      <c r="P32" s="48" t="s">
        <v>78</v>
      </c>
      <c r="Q32" s="44"/>
      <c r="R32" s="44"/>
      <c r="S32" s="156"/>
      <c r="T32" s="44" t="s">
        <v>58</v>
      </c>
      <c r="U32" s="44" t="s">
        <v>54</v>
      </c>
      <c r="V32" s="44" t="s">
        <v>91</v>
      </c>
      <c r="W32" s="49" t="s">
        <v>58</v>
      </c>
    </row>
    <row r="33" spans="2:23" ht="12.75" customHeight="1" x14ac:dyDescent="0.25">
      <c r="B33" s="43"/>
      <c r="C33" s="76"/>
      <c r="D33" s="44" t="s">
        <v>97</v>
      </c>
      <c r="E33" s="45"/>
      <c r="F33" s="45"/>
      <c r="G33" s="45">
        <v>42370</v>
      </c>
      <c r="H33" s="45"/>
      <c r="I33" s="44"/>
      <c r="J33" s="47" t="s">
        <v>58</v>
      </c>
      <c r="K33" s="44"/>
      <c r="L33" s="44" t="s">
        <v>76</v>
      </c>
      <c r="M33" s="47"/>
      <c r="N33" s="48"/>
      <c r="O33" s="48" t="s">
        <v>98</v>
      </c>
      <c r="P33" s="48" t="s">
        <v>78</v>
      </c>
      <c r="Q33" s="44"/>
      <c r="R33" s="44"/>
      <c r="S33" s="156"/>
      <c r="T33" s="44" t="s">
        <v>58</v>
      </c>
      <c r="U33" s="44" t="s">
        <v>54</v>
      </c>
      <c r="V33" s="44" t="s">
        <v>91</v>
      </c>
      <c r="W33" s="49"/>
    </row>
    <row r="34" spans="2:23" x14ac:dyDescent="0.25">
      <c r="B34" s="43"/>
      <c r="C34" s="76"/>
      <c r="D34" s="44" t="s">
        <v>99</v>
      </c>
      <c r="E34" s="45"/>
      <c r="F34" s="45"/>
      <c r="G34" s="45" t="s">
        <v>58</v>
      </c>
      <c r="H34" s="45"/>
      <c r="I34" s="44"/>
      <c r="J34" s="47" t="s">
        <v>58</v>
      </c>
      <c r="K34" s="44"/>
      <c r="L34" s="44" t="s">
        <v>76</v>
      </c>
      <c r="M34" s="47"/>
      <c r="N34" s="48"/>
      <c r="O34" s="48" t="s">
        <v>98</v>
      </c>
      <c r="P34" s="48" t="s">
        <v>78</v>
      </c>
      <c r="Q34" s="44"/>
      <c r="R34" s="44"/>
      <c r="S34" s="156"/>
      <c r="T34" s="44" t="s">
        <v>58</v>
      </c>
      <c r="U34" s="44" t="s">
        <v>54</v>
      </c>
      <c r="V34" s="44" t="s">
        <v>91</v>
      </c>
      <c r="W34" s="49"/>
    </row>
    <row r="35" spans="2:23" ht="13.8" thickBot="1" x14ac:dyDescent="0.3">
      <c r="B35" s="50"/>
      <c r="C35" s="77"/>
      <c r="D35" s="51" t="s">
        <v>100</v>
      </c>
      <c r="E35" s="52"/>
      <c r="F35" s="52"/>
      <c r="G35" s="52" t="s">
        <v>58</v>
      </c>
      <c r="H35" s="52"/>
      <c r="I35" s="51"/>
      <c r="J35" s="53" t="s">
        <v>58</v>
      </c>
      <c r="K35" s="51"/>
      <c r="L35" s="51" t="s">
        <v>76</v>
      </c>
      <c r="M35" s="53"/>
      <c r="N35" s="54"/>
      <c r="O35" s="54" t="s">
        <v>101</v>
      </c>
      <c r="P35" s="54" t="s">
        <v>78</v>
      </c>
      <c r="Q35" s="51"/>
      <c r="R35" s="51"/>
      <c r="S35" s="157"/>
      <c r="T35" s="51" t="s">
        <v>58</v>
      </c>
      <c r="U35" s="51" t="s">
        <v>54</v>
      </c>
      <c r="V35" s="51" t="s">
        <v>91</v>
      </c>
      <c r="W35" s="55"/>
    </row>
    <row r="36" spans="2:23" x14ac:dyDescent="0.25">
      <c r="B36" s="31" t="s">
        <v>43</v>
      </c>
      <c r="C36" s="74" t="s">
        <v>114</v>
      </c>
      <c r="D36" s="32" t="s">
        <v>44</v>
      </c>
      <c r="E36" s="33">
        <v>43077</v>
      </c>
      <c r="F36" s="33">
        <v>44459</v>
      </c>
      <c r="G36" s="33" t="s">
        <v>103</v>
      </c>
      <c r="H36" s="33">
        <v>48579</v>
      </c>
      <c r="I36" s="32" t="s">
        <v>46</v>
      </c>
      <c r="J36" s="56">
        <v>35000</v>
      </c>
      <c r="K36" s="32" t="s">
        <v>48</v>
      </c>
      <c r="L36" s="32" t="s">
        <v>49</v>
      </c>
      <c r="M36" s="34">
        <f>264.7/365</f>
        <v>0.72520547945205471</v>
      </c>
      <c r="N36" s="35" t="s">
        <v>50</v>
      </c>
      <c r="O36" s="57"/>
      <c r="P36" s="35"/>
      <c r="Q36" s="32" t="s">
        <v>104</v>
      </c>
      <c r="R36" s="152" t="s">
        <v>262</v>
      </c>
      <c r="S36" s="32"/>
      <c r="T36" s="32" t="s">
        <v>53</v>
      </c>
      <c r="U36" s="32" t="s">
        <v>157</v>
      </c>
      <c r="V36" s="32" t="s">
        <v>55</v>
      </c>
      <c r="W36" s="58" t="s">
        <v>106</v>
      </c>
    </row>
    <row r="37" spans="2:23" x14ac:dyDescent="0.25">
      <c r="B37" s="20"/>
      <c r="C37" s="75"/>
      <c r="D37" s="15" t="s">
        <v>60</v>
      </c>
      <c r="E37" s="37"/>
      <c r="F37" s="37"/>
      <c r="G37" s="37" t="s">
        <v>58</v>
      </c>
      <c r="H37" s="37"/>
      <c r="I37" s="15"/>
      <c r="J37" s="16">
        <v>35000</v>
      </c>
      <c r="K37" s="15" t="s">
        <v>48</v>
      </c>
      <c r="L37" s="15" t="s">
        <v>49</v>
      </c>
      <c r="M37" s="16">
        <v>0</v>
      </c>
      <c r="N37" s="39" t="s">
        <v>50</v>
      </c>
      <c r="O37" s="19"/>
      <c r="P37" s="39"/>
      <c r="Q37" s="15"/>
      <c r="R37" s="153"/>
      <c r="S37" s="15"/>
      <c r="T37" s="15" t="s">
        <v>58</v>
      </c>
      <c r="U37" s="15" t="s">
        <v>157</v>
      </c>
      <c r="V37" s="59" t="s">
        <v>55</v>
      </c>
      <c r="W37" s="60" t="s">
        <v>58</v>
      </c>
    </row>
    <row r="38" spans="2:23" ht="12.75" customHeight="1" x14ac:dyDescent="0.25">
      <c r="B38" s="20"/>
      <c r="C38" s="75"/>
      <c r="D38" s="15" t="s">
        <v>61</v>
      </c>
      <c r="E38" s="37"/>
      <c r="F38" s="37"/>
      <c r="G38" s="37" t="s">
        <v>45</v>
      </c>
      <c r="H38" s="37"/>
      <c r="I38" s="15"/>
      <c r="J38" s="16">
        <v>8750</v>
      </c>
      <c r="K38" s="15" t="s">
        <v>48</v>
      </c>
      <c r="L38" s="15" t="s">
        <v>49</v>
      </c>
      <c r="M38" s="16">
        <v>0</v>
      </c>
      <c r="N38" s="39" t="s">
        <v>50</v>
      </c>
      <c r="O38" s="19"/>
      <c r="P38" s="39"/>
      <c r="Q38" s="15"/>
      <c r="R38" s="153"/>
      <c r="S38" s="15"/>
      <c r="T38" s="15" t="s">
        <v>58</v>
      </c>
      <c r="U38" s="15" t="s">
        <v>157</v>
      </c>
      <c r="V38" s="59" t="s">
        <v>55</v>
      </c>
      <c r="W38" s="60" t="s">
        <v>107</v>
      </c>
    </row>
    <row r="39" spans="2:23" x14ac:dyDescent="0.25">
      <c r="B39" s="20"/>
      <c r="C39" s="75"/>
      <c r="D39" s="15" t="s">
        <v>63</v>
      </c>
      <c r="E39" s="37"/>
      <c r="F39" s="37"/>
      <c r="G39" s="61" t="s">
        <v>58</v>
      </c>
      <c r="H39" s="37"/>
      <c r="I39" s="15"/>
      <c r="J39" s="16">
        <v>8750</v>
      </c>
      <c r="K39" s="15" t="s">
        <v>48</v>
      </c>
      <c r="L39" s="15" t="s">
        <v>49</v>
      </c>
      <c r="M39" s="16">
        <v>0</v>
      </c>
      <c r="N39" s="39" t="s">
        <v>50</v>
      </c>
      <c r="O39" s="19"/>
      <c r="P39" s="39"/>
      <c r="Q39" s="15"/>
      <c r="R39" s="153"/>
      <c r="S39" s="15"/>
      <c r="T39" s="15" t="s">
        <v>58</v>
      </c>
      <c r="U39" s="15" t="s">
        <v>157</v>
      </c>
      <c r="V39" s="59" t="s">
        <v>55</v>
      </c>
      <c r="W39" s="60" t="s">
        <v>58</v>
      </c>
    </row>
    <row r="40" spans="2:23" x14ac:dyDescent="0.25">
      <c r="B40" s="20"/>
      <c r="C40" s="75"/>
      <c r="D40" s="15" t="s">
        <v>71</v>
      </c>
      <c r="E40" s="37"/>
      <c r="F40" s="62"/>
      <c r="G40" s="37" t="s">
        <v>108</v>
      </c>
      <c r="H40" s="37"/>
      <c r="I40" s="15"/>
      <c r="J40" s="16">
        <v>1400000</v>
      </c>
      <c r="K40" s="15" t="s">
        <v>73</v>
      </c>
      <c r="L40" s="15" t="s">
        <v>49</v>
      </c>
      <c r="M40" s="16">
        <v>0</v>
      </c>
      <c r="N40" s="39" t="s">
        <v>50</v>
      </c>
      <c r="O40" s="19"/>
      <c r="P40" s="39"/>
      <c r="Q40" s="15"/>
      <c r="R40" s="153"/>
      <c r="S40" s="63"/>
      <c r="T40" s="15" t="s">
        <v>58</v>
      </c>
      <c r="U40" s="15" t="s">
        <v>157</v>
      </c>
      <c r="V40" s="59" t="s">
        <v>55</v>
      </c>
      <c r="W40" s="60" t="s">
        <v>109</v>
      </c>
    </row>
    <row r="41" spans="2:23" x14ac:dyDescent="0.25">
      <c r="B41" s="20"/>
      <c r="C41" s="75"/>
      <c r="D41" s="15" t="s">
        <v>110</v>
      </c>
      <c r="E41" s="37"/>
      <c r="F41" s="62"/>
      <c r="G41" s="37" t="s">
        <v>103</v>
      </c>
      <c r="H41" s="64"/>
      <c r="I41" s="15"/>
      <c r="J41" s="16">
        <v>17500</v>
      </c>
      <c r="K41" s="15" t="s">
        <v>48</v>
      </c>
      <c r="L41" s="15" t="s">
        <v>49</v>
      </c>
      <c r="M41" s="17">
        <f>25/365</f>
        <v>6.8493150684931503E-2</v>
      </c>
      <c r="N41" s="39" t="s">
        <v>50</v>
      </c>
      <c r="O41" s="19"/>
      <c r="P41" s="39"/>
      <c r="Q41" s="15" t="s">
        <v>111</v>
      </c>
      <c r="R41" s="154"/>
      <c r="S41" s="63"/>
      <c r="T41" s="15" t="s">
        <v>58</v>
      </c>
      <c r="U41" s="15" t="s">
        <v>157</v>
      </c>
      <c r="V41" s="59" t="s">
        <v>55</v>
      </c>
      <c r="W41" s="60" t="s">
        <v>106</v>
      </c>
    </row>
    <row r="42" spans="2:23" x14ac:dyDescent="0.25">
      <c r="B42" s="43"/>
      <c r="C42" s="76"/>
      <c r="D42" s="44" t="s">
        <v>74</v>
      </c>
      <c r="E42" s="45"/>
      <c r="F42" s="45"/>
      <c r="G42" s="45">
        <v>43101</v>
      </c>
      <c r="H42" s="45"/>
      <c r="I42" s="44"/>
      <c r="J42" s="47" t="s">
        <v>75</v>
      </c>
      <c r="K42" s="44"/>
      <c r="L42" s="44" t="s">
        <v>76</v>
      </c>
      <c r="M42" s="44"/>
      <c r="N42" s="48"/>
      <c r="O42" s="65">
        <v>7.9000000000000001E-2</v>
      </c>
      <c r="P42" s="48" t="s">
        <v>78</v>
      </c>
      <c r="Q42" s="44"/>
      <c r="R42" s="66"/>
      <c r="S42" s="155" t="s">
        <v>105</v>
      </c>
      <c r="T42" s="44" t="s">
        <v>58</v>
      </c>
      <c r="U42" s="44" t="s">
        <v>157</v>
      </c>
      <c r="V42" s="67" t="s">
        <v>79</v>
      </c>
      <c r="W42" s="68" t="s">
        <v>80</v>
      </c>
    </row>
    <row r="43" spans="2:23" x14ac:dyDescent="0.25">
      <c r="B43" s="43"/>
      <c r="C43" s="76"/>
      <c r="D43" s="44" t="s">
        <v>81</v>
      </c>
      <c r="E43" s="45"/>
      <c r="F43" s="45"/>
      <c r="G43" s="45" t="s">
        <v>58</v>
      </c>
      <c r="H43" s="45"/>
      <c r="I43" s="44"/>
      <c r="J43" s="47" t="s">
        <v>58</v>
      </c>
      <c r="K43" s="44"/>
      <c r="L43" s="44" t="s">
        <v>76</v>
      </c>
      <c r="M43" s="44"/>
      <c r="N43" s="48"/>
      <c r="O43" s="65">
        <v>7.9000000000000001E-2</v>
      </c>
      <c r="P43" s="48" t="s">
        <v>78</v>
      </c>
      <c r="Q43" s="44"/>
      <c r="R43" s="69"/>
      <c r="S43" s="156"/>
      <c r="T43" s="44" t="s">
        <v>58</v>
      </c>
      <c r="U43" s="44" t="s">
        <v>157</v>
      </c>
      <c r="V43" s="67" t="s">
        <v>79</v>
      </c>
      <c r="W43" s="68" t="s">
        <v>58</v>
      </c>
    </row>
    <row r="44" spans="2:23" ht="12.75" customHeight="1" x14ac:dyDescent="0.25">
      <c r="B44" s="43"/>
      <c r="C44" s="76"/>
      <c r="D44" s="44" t="s">
        <v>82</v>
      </c>
      <c r="E44" s="45"/>
      <c r="F44" s="45"/>
      <c r="G44" s="45" t="s">
        <v>58</v>
      </c>
      <c r="H44" s="45"/>
      <c r="I44" s="45"/>
      <c r="J44" s="47" t="s">
        <v>58</v>
      </c>
      <c r="K44" s="44"/>
      <c r="L44" s="44" t="s">
        <v>76</v>
      </c>
      <c r="M44" s="44"/>
      <c r="N44" s="48"/>
      <c r="O44" s="65">
        <v>3.95E-2</v>
      </c>
      <c r="P44" s="48" t="s">
        <v>78</v>
      </c>
      <c r="Q44" s="44"/>
      <c r="R44" s="69"/>
      <c r="S44" s="156"/>
      <c r="T44" s="44" t="s">
        <v>58</v>
      </c>
      <c r="U44" s="44" t="s">
        <v>157</v>
      </c>
      <c r="V44" s="44" t="s">
        <v>79</v>
      </c>
      <c r="W44" s="70" t="s">
        <v>58</v>
      </c>
    </row>
    <row r="45" spans="2:23" x14ac:dyDescent="0.25">
      <c r="B45" s="43"/>
      <c r="C45" s="76"/>
      <c r="D45" s="44" t="s">
        <v>84</v>
      </c>
      <c r="E45" s="45"/>
      <c r="F45" s="45"/>
      <c r="G45" s="45" t="s">
        <v>58</v>
      </c>
      <c r="H45" s="45"/>
      <c r="I45" s="45"/>
      <c r="J45" s="47" t="s">
        <v>58</v>
      </c>
      <c r="K45" s="44"/>
      <c r="L45" s="44" t="s">
        <v>76</v>
      </c>
      <c r="M45" s="44"/>
      <c r="N45" s="48"/>
      <c r="O45" s="65">
        <v>7.9000000000000001E-2</v>
      </c>
      <c r="P45" s="48" t="s">
        <v>78</v>
      </c>
      <c r="Q45" s="44"/>
      <c r="R45" s="69"/>
      <c r="S45" s="156"/>
      <c r="T45" s="44" t="s">
        <v>58</v>
      </c>
      <c r="U45" s="44" t="s">
        <v>157</v>
      </c>
      <c r="V45" s="44" t="s">
        <v>79</v>
      </c>
      <c r="W45" s="49" t="s">
        <v>58</v>
      </c>
    </row>
    <row r="46" spans="2:23" ht="26.4" x14ac:dyDescent="0.25">
      <c r="B46" s="43"/>
      <c r="C46" s="76"/>
      <c r="D46" s="44" t="s">
        <v>88</v>
      </c>
      <c r="E46" s="45"/>
      <c r="F46" s="45"/>
      <c r="G46" s="45" t="s">
        <v>108</v>
      </c>
      <c r="H46" s="45"/>
      <c r="I46" s="44"/>
      <c r="J46" s="47" t="s">
        <v>58</v>
      </c>
      <c r="K46" s="44"/>
      <c r="L46" s="44" t="s">
        <v>76</v>
      </c>
      <c r="M46" s="44"/>
      <c r="N46" s="48"/>
      <c r="O46" s="65" t="s">
        <v>112</v>
      </c>
      <c r="P46" s="48" t="s">
        <v>78</v>
      </c>
      <c r="Q46" s="44"/>
      <c r="R46" s="69"/>
      <c r="S46" s="156"/>
      <c r="T46" s="44" t="s">
        <v>58</v>
      </c>
      <c r="U46" s="44" t="s">
        <v>157</v>
      </c>
      <c r="V46" s="44" t="s">
        <v>91</v>
      </c>
      <c r="W46" s="71" t="s">
        <v>113</v>
      </c>
    </row>
    <row r="47" spans="2:23" ht="12.75" customHeight="1" x14ac:dyDescent="0.25">
      <c r="B47" s="43"/>
      <c r="C47" s="76"/>
      <c r="D47" s="44" t="s">
        <v>93</v>
      </c>
      <c r="E47" s="45"/>
      <c r="F47" s="45"/>
      <c r="G47" s="46">
        <v>43101</v>
      </c>
      <c r="H47" s="45"/>
      <c r="I47" s="45"/>
      <c r="J47" s="44" t="s">
        <v>58</v>
      </c>
      <c r="K47" s="44"/>
      <c r="L47" s="44" t="s">
        <v>76</v>
      </c>
      <c r="M47" s="44"/>
      <c r="N47" s="48"/>
      <c r="O47" s="65">
        <v>0.9</v>
      </c>
      <c r="P47" s="48" t="s">
        <v>78</v>
      </c>
      <c r="Q47" s="44"/>
      <c r="R47" s="69"/>
      <c r="S47" s="156"/>
      <c r="T47" s="44" t="s">
        <v>58</v>
      </c>
      <c r="U47" s="44" t="s">
        <v>157</v>
      </c>
      <c r="V47" s="44" t="s">
        <v>91</v>
      </c>
      <c r="W47" s="49"/>
    </row>
    <row r="48" spans="2:23" ht="15" customHeight="1" x14ac:dyDescent="0.25">
      <c r="B48" s="43"/>
      <c r="C48" s="76"/>
      <c r="D48" s="44" t="s">
        <v>95</v>
      </c>
      <c r="E48" s="45"/>
      <c r="F48" s="45"/>
      <c r="G48" s="45">
        <v>43831</v>
      </c>
      <c r="H48" s="45"/>
      <c r="I48" s="45"/>
      <c r="J48" s="44" t="s">
        <v>58</v>
      </c>
      <c r="K48" s="44"/>
      <c r="L48" s="44" t="s">
        <v>76</v>
      </c>
      <c r="M48" s="44"/>
      <c r="N48" s="48"/>
      <c r="O48" s="65">
        <v>0.9</v>
      </c>
      <c r="P48" s="48" t="s">
        <v>78</v>
      </c>
      <c r="Q48" s="44"/>
      <c r="R48" s="69"/>
      <c r="S48" s="156"/>
      <c r="T48" s="44" t="s">
        <v>58</v>
      </c>
      <c r="U48" s="44" t="s">
        <v>157</v>
      </c>
      <c r="V48" s="44" t="s">
        <v>91</v>
      </c>
      <c r="W48" s="49"/>
    </row>
    <row r="49" spans="2:23" ht="15.75" customHeight="1" x14ac:dyDescent="0.25">
      <c r="B49" s="43"/>
      <c r="C49" s="76"/>
      <c r="D49" s="44" t="s">
        <v>97</v>
      </c>
      <c r="E49" s="45"/>
      <c r="F49" s="45"/>
      <c r="G49" s="45" t="s">
        <v>58</v>
      </c>
      <c r="H49" s="45"/>
      <c r="I49" s="45"/>
      <c r="J49" s="44" t="s">
        <v>58</v>
      </c>
      <c r="K49" s="44"/>
      <c r="L49" s="44" t="s">
        <v>76</v>
      </c>
      <c r="M49" s="44"/>
      <c r="N49" s="48"/>
      <c r="O49" s="65">
        <v>3.6</v>
      </c>
      <c r="P49" s="48" t="s">
        <v>78</v>
      </c>
      <c r="Q49" s="44"/>
      <c r="R49" s="69"/>
      <c r="S49" s="156"/>
      <c r="T49" s="44" t="s">
        <v>58</v>
      </c>
      <c r="U49" s="44" t="s">
        <v>157</v>
      </c>
      <c r="V49" s="44" t="s">
        <v>91</v>
      </c>
      <c r="W49" s="49"/>
    </row>
    <row r="50" spans="2:23" ht="15" customHeight="1" x14ac:dyDescent="0.25">
      <c r="B50" s="43"/>
      <c r="C50" s="76"/>
      <c r="D50" s="44" t="s">
        <v>99</v>
      </c>
      <c r="E50" s="45"/>
      <c r="F50" s="45"/>
      <c r="G50" s="45" t="s">
        <v>58</v>
      </c>
      <c r="H50" s="45"/>
      <c r="I50" s="45"/>
      <c r="J50" s="44" t="s">
        <v>58</v>
      </c>
      <c r="K50" s="44"/>
      <c r="L50" s="44" t="s">
        <v>76</v>
      </c>
      <c r="M50" s="44"/>
      <c r="N50" s="48"/>
      <c r="O50" s="65">
        <v>10</v>
      </c>
      <c r="P50" s="48" t="s">
        <v>78</v>
      </c>
      <c r="Q50" s="44"/>
      <c r="R50" s="69"/>
      <c r="S50" s="156"/>
      <c r="T50" s="44" t="s">
        <v>58</v>
      </c>
      <c r="U50" s="44" t="s">
        <v>157</v>
      </c>
      <c r="V50" s="44" t="s">
        <v>91</v>
      </c>
      <c r="W50" s="49"/>
    </row>
    <row r="51" spans="2:23" ht="13.8" thickBot="1" x14ac:dyDescent="0.3">
      <c r="B51" s="50"/>
      <c r="C51" s="77"/>
      <c r="D51" s="51" t="s">
        <v>100</v>
      </c>
      <c r="E51" s="52"/>
      <c r="F51" s="52"/>
      <c r="G51" s="52" t="s">
        <v>58</v>
      </c>
      <c r="H51" s="52"/>
      <c r="I51" s="52"/>
      <c r="J51" s="51" t="s">
        <v>58</v>
      </c>
      <c r="K51" s="51"/>
      <c r="L51" s="51" t="s">
        <v>76</v>
      </c>
      <c r="M51" s="51"/>
      <c r="N51" s="54"/>
      <c r="O51" s="72">
        <v>10</v>
      </c>
      <c r="P51" s="54" t="s">
        <v>78</v>
      </c>
      <c r="Q51" s="51"/>
      <c r="R51" s="73"/>
      <c r="S51" s="157"/>
      <c r="T51" s="51" t="s">
        <v>58</v>
      </c>
      <c r="U51" s="51" t="s">
        <v>157</v>
      </c>
      <c r="V51" s="51" t="s">
        <v>91</v>
      </c>
      <c r="W51" s="55"/>
    </row>
    <row r="52" spans="2:23" ht="12.75" customHeight="1" x14ac:dyDescent="0.25">
      <c r="B52" s="31" t="s">
        <v>43</v>
      </c>
      <c r="C52" s="74" t="s">
        <v>155</v>
      </c>
      <c r="D52" s="32" t="s">
        <v>44</v>
      </c>
      <c r="E52" s="33">
        <v>42339</v>
      </c>
      <c r="F52" s="33">
        <v>44651</v>
      </c>
      <c r="G52" s="33" t="s">
        <v>140</v>
      </c>
      <c r="H52" s="33">
        <v>46022</v>
      </c>
      <c r="I52" s="32" t="s">
        <v>46</v>
      </c>
      <c r="J52" s="32" t="s">
        <v>115</v>
      </c>
      <c r="K52" s="32" t="s">
        <v>48</v>
      </c>
      <c r="L52" s="32" t="s">
        <v>49</v>
      </c>
      <c r="M52" s="34">
        <f>230/365</f>
        <v>0.63013698630136983</v>
      </c>
      <c r="N52" s="35" t="s">
        <v>50</v>
      </c>
      <c r="O52" s="35"/>
      <c r="P52" s="35"/>
      <c r="Q52" s="35" t="s">
        <v>141</v>
      </c>
      <c r="R52" s="152" t="s">
        <v>263</v>
      </c>
      <c r="S52" s="35"/>
      <c r="T52" s="32" t="s">
        <v>53</v>
      </c>
      <c r="U52" s="15" t="s">
        <v>54</v>
      </c>
      <c r="V52" s="32" t="s">
        <v>55</v>
      </c>
      <c r="W52" s="36" t="s">
        <v>143</v>
      </c>
    </row>
    <row r="53" spans="2:23" x14ac:dyDescent="0.25">
      <c r="B53" s="20"/>
      <c r="C53" s="15"/>
      <c r="D53" s="15" t="s">
        <v>60</v>
      </c>
      <c r="E53" s="37"/>
      <c r="F53" s="37"/>
      <c r="G53" s="37" t="s">
        <v>58</v>
      </c>
      <c r="H53" s="37" t="s">
        <v>58</v>
      </c>
      <c r="I53" s="15"/>
      <c r="J53" s="15" t="s">
        <v>115</v>
      </c>
      <c r="K53" s="38" t="s">
        <v>48</v>
      </c>
      <c r="L53" s="38" t="s">
        <v>49</v>
      </c>
      <c r="M53" s="16">
        <v>0</v>
      </c>
      <c r="N53" s="79" t="s">
        <v>50</v>
      </c>
      <c r="O53" s="39"/>
      <c r="P53" s="39"/>
      <c r="Q53" s="15"/>
      <c r="R53" s="153"/>
      <c r="S53" s="39"/>
      <c r="T53" s="15" t="s">
        <v>58</v>
      </c>
      <c r="U53" s="15" t="s">
        <v>54</v>
      </c>
      <c r="V53" s="15" t="s">
        <v>55</v>
      </c>
      <c r="W53" s="40" t="s">
        <v>58</v>
      </c>
    </row>
    <row r="54" spans="2:23" x14ac:dyDescent="0.25">
      <c r="B54" s="20"/>
      <c r="C54" s="15"/>
      <c r="D54" s="15" t="s">
        <v>61</v>
      </c>
      <c r="E54" s="37"/>
      <c r="F54" s="37"/>
      <c r="G54" s="37" t="s">
        <v>58</v>
      </c>
      <c r="H54" s="37" t="s">
        <v>58</v>
      </c>
      <c r="I54" s="15"/>
      <c r="J54" s="15" t="s">
        <v>117</v>
      </c>
      <c r="K54" s="38" t="s">
        <v>48</v>
      </c>
      <c r="L54" s="38" t="s">
        <v>49</v>
      </c>
      <c r="M54" s="16">
        <v>0</v>
      </c>
      <c r="N54" s="79" t="s">
        <v>50</v>
      </c>
      <c r="O54" s="39"/>
      <c r="P54" s="39"/>
      <c r="Q54" s="15"/>
      <c r="R54" s="153"/>
      <c r="S54" s="39"/>
      <c r="T54" s="15" t="s">
        <v>58</v>
      </c>
      <c r="U54" s="15" t="s">
        <v>54</v>
      </c>
      <c r="V54" s="15" t="s">
        <v>55</v>
      </c>
      <c r="W54" s="40" t="s">
        <v>58</v>
      </c>
    </row>
    <row r="55" spans="2:23" x14ac:dyDescent="0.25">
      <c r="B55" s="20"/>
      <c r="C55" s="15"/>
      <c r="D55" s="15" t="s">
        <v>63</v>
      </c>
      <c r="E55" s="37"/>
      <c r="F55" s="37"/>
      <c r="G55" s="37" t="s">
        <v>144</v>
      </c>
      <c r="H55" s="37" t="s">
        <v>58</v>
      </c>
      <c r="I55" s="15"/>
      <c r="J55" s="15" t="s">
        <v>117</v>
      </c>
      <c r="K55" s="38" t="s">
        <v>48</v>
      </c>
      <c r="L55" s="38" t="s">
        <v>49</v>
      </c>
      <c r="M55" s="16">
        <v>0</v>
      </c>
      <c r="N55" s="79" t="s">
        <v>50</v>
      </c>
      <c r="O55" s="39"/>
      <c r="P55" s="39"/>
      <c r="Q55" s="15"/>
      <c r="R55" s="153"/>
      <c r="S55" s="39"/>
      <c r="T55" s="15" t="s">
        <v>58</v>
      </c>
      <c r="U55" s="15" t="s">
        <v>54</v>
      </c>
      <c r="V55" s="15" t="s">
        <v>55</v>
      </c>
      <c r="W55" s="84" t="s">
        <v>145</v>
      </c>
    </row>
    <row r="56" spans="2:23" ht="12.75" customHeight="1" x14ac:dyDescent="0.25">
      <c r="B56" s="20"/>
      <c r="C56" s="15"/>
      <c r="D56" s="15" t="s">
        <v>64</v>
      </c>
      <c r="E56" s="37"/>
      <c r="F56" s="37"/>
      <c r="G56" s="37" t="s">
        <v>58</v>
      </c>
      <c r="H56" s="37" t="s">
        <v>58</v>
      </c>
      <c r="I56" s="15"/>
      <c r="J56" s="15" t="s">
        <v>117</v>
      </c>
      <c r="K56" s="38" t="s">
        <v>48</v>
      </c>
      <c r="L56" s="38" t="s">
        <v>49</v>
      </c>
      <c r="M56" s="16">
        <v>0</v>
      </c>
      <c r="N56" s="79" t="s">
        <v>50</v>
      </c>
      <c r="O56" s="39"/>
      <c r="P56" s="39"/>
      <c r="Q56" s="15"/>
      <c r="R56" s="153"/>
      <c r="S56" s="39"/>
      <c r="T56" s="15" t="s">
        <v>58</v>
      </c>
      <c r="U56" s="15" t="s">
        <v>54</v>
      </c>
      <c r="V56" s="15" t="s">
        <v>55</v>
      </c>
      <c r="W56" s="40" t="s">
        <v>58</v>
      </c>
    </row>
    <row r="57" spans="2:23" x14ac:dyDescent="0.25">
      <c r="B57" s="20"/>
      <c r="C57" s="15"/>
      <c r="D57" s="15" t="s">
        <v>118</v>
      </c>
      <c r="E57" s="37"/>
      <c r="F57" s="37"/>
      <c r="G57" s="37" t="s">
        <v>140</v>
      </c>
      <c r="H57" s="37" t="s">
        <v>58</v>
      </c>
      <c r="I57" s="15"/>
      <c r="J57" s="15" t="s">
        <v>119</v>
      </c>
      <c r="K57" s="38" t="s">
        <v>48</v>
      </c>
      <c r="L57" s="38" t="s">
        <v>49</v>
      </c>
      <c r="M57" s="16">
        <v>0</v>
      </c>
      <c r="N57" s="79" t="s">
        <v>50</v>
      </c>
      <c r="O57" s="39"/>
      <c r="P57" s="39"/>
      <c r="Q57" s="15"/>
      <c r="R57" s="153"/>
      <c r="S57" s="39"/>
      <c r="T57" s="15" t="s">
        <v>58</v>
      </c>
      <c r="U57" s="15" t="s">
        <v>54</v>
      </c>
      <c r="V57" s="15" t="s">
        <v>55</v>
      </c>
      <c r="W57" s="42" t="s">
        <v>146</v>
      </c>
    </row>
    <row r="58" spans="2:23" x14ac:dyDescent="0.25">
      <c r="B58" s="20"/>
      <c r="C58" s="15"/>
      <c r="D58" s="15" t="s">
        <v>120</v>
      </c>
      <c r="E58" s="37"/>
      <c r="F58" s="37"/>
      <c r="G58" s="37" t="s">
        <v>58</v>
      </c>
      <c r="H58" s="37" t="s">
        <v>58</v>
      </c>
      <c r="I58" s="15"/>
      <c r="J58" s="15" t="s">
        <v>119</v>
      </c>
      <c r="K58" s="38" t="s">
        <v>48</v>
      </c>
      <c r="L58" s="38" t="s">
        <v>49</v>
      </c>
      <c r="M58" s="16">
        <v>0</v>
      </c>
      <c r="N58" s="79" t="s">
        <v>50</v>
      </c>
      <c r="O58" s="39"/>
      <c r="P58" s="39"/>
      <c r="Q58" s="15"/>
      <c r="R58" s="153"/>
      <c r="S58" s="39"/>
      <c r="T58" s="15" t="s">
        <v>58</v>
      </c>
      <c r="U58" s="15" t="s">
        <v>54</v>
      </c>
      <c r="V58" s="15" t="s">
        <v>79</v>
      </c>
      <c r="W58" s="40" t="s">
        <v>121</v>
      </c>
    </row>
    <row r="59" spans="2:23" x14ac:dyDescent="0.25">
      <c r="B59" s="20"/>
      <c r="C59" s="15"/>
      <c r="D59" s="15" t="s">
        <v>71</v>
      </c>
      <c r="E59" s="37"/>
      <c r="F59" s="37"/>
      <c r="G59" s="37" t="s">
        <v>147</v>
      </c>
      <c r="H59" s="37" t="s">
        <v>58</v>
      </c>
      <c r="I59" s="15"/>
      <c r="J59" s="15" t="s">
        <v>122</v>
      </c>
      <c r="K59" s="15" t="s">
        <v>73</v>
      </c>
      <c r="L59" s="38" t="s">
        <v>49</v>
      </c>
      <c r="M59" s="16">
        <v>0</v>
      </c>
      <c r="N59" s="39" t="s">
        <v>50</v>
      </c>
      <c r="O59" s="39"/>
      <c r="P59" s="39"/>
      <c r="Q59" s="15"/>
      <c r="R59" s="154"/>
      <c r="S59" s="39"/>
      <c r="T59" s="15" t="s">
        <v>58</v>
      </c>
      <c r="U59" s="15" t="s">
        <v>54</v>
      </c>
      <c r="V59" s="15" t="s">
        <v>55</v>
      </c>
      <c r="W59" s="40" t="s">
        <v>148</v>
      </c>
    </row>
    <row r="60" spans="2:23" x14ac:dyDescent="0.25">
      <c r="B60" s="20"/>
      <c r="C60" s="15"/>
      <c r="D60" s="15" t="s">
        <v>57</v>
      </c>
      <c r="E60" s="37"/>
      <c r="F60" s="37"/>
      <c r="G60" s="37" t="s">
        <v>147</v>
      </c>
      <c r="H60" s="37">
        <v>47848</v>
      </c>
      <c r="I60" s="15"/>
      <c r="J60" s="15" t="s">
        <v>149</v>
      </c>
      <c r="K60" s="38" t="s">
        <v>48</v>
      </c>
      <c r="L60" s="38" t="s">
        <v>49</v>
      </c>
      <c r="M60" s="16">
        <v>0.06</v>
      </c>
      <c r="N60" s="39" t="s">
        <v>50</v>
      </c>
      <c r="O60" s="39"/>
      <c r="P60" s="39"/>
      <c r="Q60" s="15" t="s">
        <v>133</v>
      </c>
      <c r="R60" s="82" t="s">
        <v>264</v>
      </c>
      <c r="S60" s="39"/>
      <c r="T60" s="15" t="s">
        <v>58</v>
      </c>
      <c r="U60" s="15" t="s">
        <v>54</v>
      </c>
      <c r="V60" s="15" t="s">
        <v>55</v>
      </c>
      <c r="W60" s="84" t="s">
        <v>150</v>
      </c>
    </row>
    <row r="61" spans="2:23" ht="42" customHeight="1" x14ac:dyDescent="0.25">
      <c r="B61" s="20"/>
      <c r="C61" s="15"/>
      <c r="D61" s="15" t="s">
        <v>123</v>
      </c>
      <c r="E61" s="37"/>
      <c r="F61" s="37"/>
      <c r="G61" s="37" t="s">
        <v>147</v>
      </c>
      <c r="H61" s="85">
        <v>46022</v>
      </c>
      <c r="I61" s="15"/>
      <c r="J61" s="15" t="s">
        <v>151</v>
      </c>
      <c r="K61" s="15" t="s">
        <v>73</v>
      </c>
      <c r="L61" s="38" t="s">
        <v>49</v>
      </c>
      <c r="M61" s="17">
        <f>230/4/365</f>
        <v>0.15753424657534246</v>
      </c>
      <c r="N61" s="39" t="s">
        <v>50</v>
      </c>
      <c r="O61" s="39"/>
      <c r="P61" s="39"/>
      <c r="Q61" s="15" t="s">
        <v>152</v>
      </c>
      <c r="R61" s="168" t="s">
        <v>263</v>
      </c>
      <c r="S61" s="39"/>
      <c r="T61" s="15" t="s">
        <v>58</v>
      </c>
      <c r="U61" s="15" t="s">
        <v>54</v>
      </c>
      <c r="V61" s="15" t="s">
        <v>55</v>
      </c>
      <c r="W61" s="41" t="s">
        <v>153</v>
      </c>
    </row>
    <row r="62" spans="2:23" x14ac:dyDescent="0.25">
      <c r="B62" s="20"/>
      <c r="C62" s="15"/>
      <c r="D62" s="15" t="s">
        <v>125</v>
      </c>
      <c r="E62" s="37"/>
      <c r="F62" s="37"/>
      <c r="G62" s="37" t="s">
        <v>58</v>
      </c>
      <c r="H62" s="37" t="s">
        <v>58</v>
      </c>
      <c r="I62" s="15"/>
      <c r="J62" s="15" t="s">
        <v>154</v>
      </c>
      <c r="K62" s="15" t="s">
        <v>48</v>
      </c>
      <c r="L62" s="38" t="s">
        <v>49</v>
      </c>
      <c r="M62" s="17">
        <f>230/4/365</f>
        <v>0.15753424657534246</v>
      </c>
      <c r="N62" s="79" t="s">
        <v>50</v>
      </c>
      <c r="O62" s="39"/>
      <c r="P62" s="39"/>
      <c r="Q62" s="15" t="s">
        <v>152</v>
      </c>
      <c r="R62" s="154"/>
      <c r="S62" s="39"/>
      <c r="T62" s="15" t="s">
        <v>58</v>
      </c>
      <c r="U62" s="15" t="s">
        <v>54</v>
      </c>
      <c r="V62" s="15" t="s">
        <v>55</v>
      </c>
      <c r="W62" s="40" t="s">
        <v>58</v>
      </c>
    </row>
    <row r="63" spans="2:23" x14ac:dyDescent="0.25">
      <c r="B63" s="20"/>
      <c r="C63" s="15"/>
      <c r="D63" s="38" t="s">
        <v>44</v>
      </c>
      <c r="E63" s="37"/>
      <c r="F63" s="37"/>
      <c r="G63" s="37">
        <v>46023</v>
      </c>
      <c r="H63" s="37">
        <v>47848</v>
      </c>
      <c r="I63" s="15"/>
      <c r="J63" s="15" t="s">
        <v>115</v>
      </c>
      <c r="K63" s="38" t="s">
        <v>48</v>
      </c>
      <c r="L63" s="38" t="s">
        <v>49</v>
      </c>
      <c r="M63" s="17">
        <v>0.76</v>
      </c>
      <c r="N63" s="79" t="s">
        <v>50</v>
      </c>
      <c r="O63" s="39"/>
      <c r="P63" s="39"/>
      <c r="Q63" s="15" t="s">
        <v>116</v>
      </c>
      <c r="R63" s="168" t="s">
        <v>265</v>
      </c>
      <c r="S63" s="80"/>
      <c r="T63" s="15" t="s">
        <v>58</v>
      </c>
      <c r="U63" s="15" t="s">
        <v>54</v>
      </c>
      <c r="V63" s="15" t="s">
        <v>55</v>
      </c>
      <c r="W63" s="40"/>
    </row>
    <row r="64" spans="2:23" x14ac:dyDescent="0.25">
      <c r="B64" s="20"/>
      <c r="C64" s="15"/>
      <c r="D64" s="15" t="s">
        <v>60</v>
      </c>
      <c r="E64" s="37"/>
      <c r="F64" s="37"/>
      <c r="G64" s="37" t="s">
        <v>58</v>
      </c>
      <c r="H64" s="37" t="s">
        <v>58</v>
      </c>
      <c r="I64" s="15"/>
      <c r="J64" s="15" t="s">
        <v>115</v>
      </c>
      <c r="K64" s="38" t="s">
        <v>48</v>
      </c>
      <c r="L64" s="38" t="s">
        <v>49</v>
      </c>
      <c r="M64" s="81">
        <v>0</v>
      </c>
      <c r="N64" s="79" t="s">
        <v>50</v>
      </c>
      <c r="O64" s="39"/>
      <c r="P64" s="39"/>
      <c r="Q64" s="15"/>
      <c r="R64" s="153"/>
      <c r="S64" s="80"/>
      <c r="T64" s="15" t="s">
        <v>58</v>
      </c>
      <c r="U64" s="15" t="s">
        <v>54</v>
      </c>
      <c r="V64" s="15" t="s">
        <v>55</v>
      </c>
      <c r="W64" s="40"/>
    </row>
    <row r="65" spans="2:23" x14ac:dyDescent="0.25">
      <c r="B65" s="20"/>
      <c r="C65" s="15"/>
      <c r="D65" s="15" t="s">
        <v>61</v>
      </c>
      <c r="E65" s="37"/>
      <c r="F65" s="37"/>
      <c r="G65" s="37" t="s">
        <v>58</v>
      </c>
      <c r="H65" s="37" t="s">
        <v>58</v>
      </c>
      <c r="I65" s="15"/>
      <c r="J65" s="15" t="s">
        <v>117</v>
      </c>
      <c r="K65" s="38" t="s">
        <v>48</v>
      </c>
      <c r="L65" s="38" t="s">
        <v>49</v>
      </c>
      <c r="M65" s="81">
        <v>0</v>
      </c>
      <c r="N65" s="79" t="s">
        <v>50</v>
      </c>
      <c r="O65" s="39"/>
      <c r="P65" s="39"/>
      <c r="Q65" s="15"/>
      <c r="R65" s="153"/>
      <c r="S65" s="80"/>
      <c r="T65" s="15" t="s">
        <v>58</v>
      </c>
      <c r="U65" s="15" t="s">
        <v>54</v>
      </c>
      <c r="V65" s="15" t="s">
        <v>55</v>
      </c>
      <c r="W65" s="40"/>
    </row>
    <row r="66" spans="2:23" ht="15" customHeight="1" x14ac:dyDescent="0.25">
      <c r="B66" s="20"/>
      <c r="C66" s="15"/>
      <c r="D66" s="15" t="s">
        <v>63</v>
      </c>
      <c r="E66" s="37"/>
      <c r="F66" s="37"/>
      <c r="G66" s="37" t="s">
        <v>58</v>
      </c>
      <c r="H66" s="37" t="s">
        <v>58</v>
      </c>
      <c r="I66" s="15"/>
      <c r="J66" s="15" t="s">
        <v>117</v>
      </c>
      <c r="K66" s="38" t="s">
        <v>48</v>
      </c>
      <c r="L66" s="38" t="s">
        <v>49</v>
      </c>
      <c r="M66" s="81">
        <v>0</v>
      </c>
      <c r="N66" s="79" t="s">
        <v>50</v>
      </c>
      <c r="O66" s="39"/>
      <c r="P66" s="39"/>
      <c r="Q66" s="15"/>
      <c r="R66" s="153"/>
      <c r="S66" s="80"/>
      <c r="T66" s="15" t="s">
        <v>58</v>
      </c>
      <c r="U66" s="15" t="s">
        <v>54</v>
      </c>
      <c r="V66" s="15" t="s">
        <v>55</v>
      </c>
      <c r="W66" s="40"/>
    </row>
    <row r="67" spans="2:23" x14ac:dyDescent="0.25">
      <c r="B67" s="20"/>
      <c r="C67" s="15"/>
      <c r="D67" s="15" t="s">
        <v>64</v>
      </c>
      <c r="E67" s="37"/>
      <c r="F67" s="37"/>
      <c r="G67" s="37" t="s">
        <v>58</v>
      </c>
      <c r="H67" s="37" t="s">
        <v>58</v>
      </c>
      <c r="I67" s="15"/>
      <c r="J67" s="15" t="s">
        <v>117</v>
      </c>
      <c r="K67" s="38" t="s">
        <v>48</v>
      </c>
      <c r="L67" s="38" t="s">
        <v>49</v>
      </c>
      <c r="M67" s="81">
        <v>0</v>
      </c>
      <c r="N67" s="79" t="s">
        <v>50</v>
      </c>
      <c r="O67" s="39"/>
      <c r="P67" s="39"/>
      <c r="Q67" s="15"/>
      <c r="R67" s="153"/>
      <c r="S67" s="80"/>
      <c r="T67" s="15" t="s">
        <v>58</v>
      </c>
      <c r="U67" s="15" t="s">
        <v>54</v>
      </c>
      <c r="V67" s="15" t="s">
        <v>55</v>
      </c>
      <c r="W67" s="40"/>
    </row>
    <row r="68" spans="2:23" ht="12.75" customHeight="1" x14ac:dyDescent="0.25">
      <c r="B68" s="20"/>
      <c r="C68" s="15"/>
      <c r="D68" s="15" t="s">
        <v>118</v>
      </c>
      <c r="E68" s="37"/>
      <c r="F68" s="37"/>
      <c r="G68" s="37" t="s">
        <v>58</v>
      </c>
      <c r="H68" s="37" t="s">
        <v>58</v>
      </c>
      <c r="I68" s="15"/>
      <c r="J68" s="15" t="s">
        <v>119</v>
      </c>
      <c r="K68" s="38" t="s">
        <v>48</v>
      </c>
      <c r="L68" s="38" t="s">
        <v>49</v>
      </c>
      <c r="M68" s="16">
        <v>0</v>
      </c>
      <c r="N68" s="79" t="s">
        <v>50</v>
      </c>
      <c r="O68" s="39"/>
      <c r="P68" s="39"/>
      <c r="Q68" s="15"/>
      <c r="R68" s="153"/>
      <c r="S68" s="80"/>
      <c r="T68" s="15" t="s">
        <v>58</v>
      </c>
      <c r="U68" s="15" t="s">
        <v>54</v>
      </c>
      <c r="V68" s="15" t="s">
        <v>55</v>
      </c>
      <c r="W68" s="40"/>
    </row>
    <row r="69" spans="2:23" x14ac:dyDescent="0.25">
      <c r="B69" s="20"/>
      <c r="C69" s="15"/>
      <c r="D69" s="15" t="s">
        <v>120</v>
      </c>
      <c r="E69" s="37"/>
      <c r="F69" s="37"/>
      <c r="G69" s="37" t="s">
        <v>58</v>
      </c>
      <c r="H69" s="37" t="s">
        <v>58</v>
      </c>
      <c r="I69" s="15"/>
      <c r="J69" s="15" t="s">
        <v>119</v>
      </c>
      <c r="K69" s="38" t="s">
        <v>48</v>
      </c>
      <c r="L69" s="38" t="s">
        <v>49</v>
      </c>
      <c r="M69" s="16">
        <v>0</v>
      </c>
      <c r="N69" s="79" t="s">
        <v>50</v>
      </c>
      <c r="O69" s="39"/>
      <c r="P69" s="39"/>
      <c r="Q69" s="15"/>
      <c r="R69" s="153"/>
      <c r="S69" s="80"/>
      <c r="T69" s="15" t="s">
        <v>58</v>
      </c>
      <c r="U69" s="15" t="s">
        <v>54</v>
      </c>
      <c r="V69" s="15" t="s">
        <v>79</v>
      </c>
      <c r="W69" s="40" t="s">
        <v>121</v>
      </c>
    </row>
    <row r="70" spans="2:23" x14ac:dyDescent="0.25">
      <c r="B70" s="20"/>
      <c r="C70" s="15"/>
      <c r="D70" s="15" t="s">
        <v>71</v>
      </c>
      <c r="E70" s="37"/>
      <c r="F70" s="37"/>
      <c r="G70" s="37" t="s">
        <v>58</v>
      </c>
      <c r="H70" s="37" t="s">
        <v>58</v>
      </c>
      <c r="I70" s="15"/>
      <c r="J70" s="15" t="s">
        <v>122</v>
      </c>
      <c r="K70" s="15" t="s">
        <v>73</v>
      </c>
      <c r="L70" s="38" t="s">
        <v>49</v>
      </c>
      <c r="M70" s="16">
        <v>0</v>
      </c>
      <c r="N70" s="79" t="s">
        <v>50</v>
      </c>
      <c r="O70" s="39"/>
      <c r="P70" s="39"/>
      <c r="Q70" s="15"/>
      <c r="R70" s="153"/>
      <c r="S70" s="80"/>
      <c r="T70" s="15" t="s">
        <v>58</v>
      </c>
      <c r="U70" s="15" t="s">
        <v>54</v>
      </c>
      <c r="V70" s="15" t="s">
        <v>55</v>
      </c>
      <c r="W70" s="40"/>
    </row>
    <row r="71" spans="2:23" x14ac:dyDescent="0.25">
      <c r="B71" s="20"/>
      <c r="C71" s="15"/>
      <c r="D71" s="15" t="s">
        <v>123</v>
      </c>
      <c r="E71" s="37"/>
      <c r="F71" s="37"/>
      <c r="G71" s="37" t="s">
        <v>58</v>
      </c>
      <c r="H71" s="37" t="s">
        <v>58</v>
      </c>
      <c r="I71" s="15"/>
      <c r="J71" s="15" t="s">
        <v>124</v>
      </c>
      <c r="K71" s="15" t="s">
        <v>73</v>
      </c>
      <c r="L71" s="38" t="s">
        <v>49</v>
      </c>
      <c r="M71" s="16">
        <v>0</v>
      </c>
      <c r="N71" s="79" t="s">
        <v>50</v>
      </c>
      <c r="O71" s="39"/>
      <c r="P71" s="39"/>
      <c r="Q71" s="15"/>
      <c r="R71" s="153"/>
      <c r="S71" s="80"/>
      <c r="T71" s="15" t="s">
        <v>58</v>
      </c>
      <c r="U71" s="15" t="s">
        <v>54</v>
      </c>
      <c r="V71" s="15" t="s">
        <v>55</v>
      </c>
      <c r="W71" s="40"/>
    </row>
    <row r="72" spans="2:23" ht="12.75" customHeight="1" x14ac:dyDescent="0.25">
      <c r="B72" s="20"/>
      <c r="C72" s="15"/>
      <c r="D72" s="15" t="s">
        <v>125</v>
      </c>
      <c r="E72" s="37"/>
      <c r="F72" s="37"/>
      <c r="G72" s="37" t="s">
        <v>58</v>
      </c>
      <c r="H72" s="37" t="s">
        <v>58</v>
      </c>
      <c r="I72" s="15"/>
      <c r="J72" s="15" t="s">
        <v>126</v>
      </c>
      <c r="K72" s="15" t="s">
        <v>48</v>
      </c>
      <c r="L72" s="38" t="s">
        <v>49</v>
      </c>
      <c r="M72" s="81">
        <v>0</v>
      </c>
      <c r="N72" s="79" t="s">
        <v>50</v>
      </c>
      <c r="O72" s="39"/>
      <c r="P72" s="39"/>
      <c r="Q72" s="15"/>
      <c r="R72" s="153"/>
      <c r="S72" s="80"/>
      <c r="T72" s="15" t="s">
        <v>58</v>
      </c>
      <c r="U72" s="15" t="s">
        <v>54</v>
      </c>
      <c r="V72" s="15" t="s">
        <v>55</v>
      </c>
      <c r="W72" s="40"/>
    </row>
    <row r="73" spans="2:23" ht="12.75" customHeight="1" x14ac:dyDescent="0.25">
      <c r="B73" s="20"/>
      <c r="C73" s="15"/>
      <c r="D73" s="38" t="s">
        <v>44</v>
      </c>
      <c r="E73" s="37"/>
      <c r="F73" s="37"/>
      <c r="G73" s="37">
        <v>47849</v>
      </c>
      <c r="H73" s="37">
        <v>49674</v>
      </c>
      <c r="I73" s="15"/>
      <c r="J73" s="38" t="s">
        <v>127</v>
      </c>
      <c r="K73" s="15" t="s">
        <v>48</v>
      </c>
      <c r="L73" s="38" t="s">
        <v>49</v>
      </c>
      <c r="M73" s="17">
        <f>278.26/365</f>
        <v>0.76235616438356157</v>
      </c>
      <c r="N73" s="79" t="s">
        <v>50</v>
      </c>
      <c r="O73" s="39"/>
      <c r="P73" s="39"/>
      <c r="Q73" s="15" t="s">
        <v>116</v>
      </c>
      <c r="R73" s="153"/>
      <c r="S73" s="80"/>
      <c r="T73" s="15" t="s">
        <v>58</v>
      </c>
      <c r="U73" s="15" t="s">
        <v>54</v>
      </c>
      <c r="V73" s="15" t="s">
        <v>55</v>
      </c>
      <c r="W73" s="40"/>
    </row>
    <row r="74" spans="2:23" x14ac:dyDescent="0.25">
      <c r="B74" s="20"/>
      <c r="C74" s="15"/>
      <c r="D74" s="15" t="s">
        <v>60</v>
      </c>
      <c r="E74" s="37"/>
      <c r="F74" s="37"/>
      <c r="G74" s="37" t="s">
        <v>58</v>
      </c>
      <c r="H74" s="37" t="s">
        <v>58</v>
      </c>
      <c r="I74" s="15"/>
      <c r="J74" s="15" t="s">
        <v>127</v>
      </c>
      <c r="K74" s="15" t="s">
        <v>48</v>
      </c>
      <c r="L74" s="38" t="s">
        <v>49</v>
      </c>
      <c r="M74" s="81">
        <v>0</v>
      </c>
      <c r="N74" s="79" t="s">
        <v>50</v>
      </c>
      <c r="O74" s="39"/>
      <c r="P74" s="39"/>
      <c r="Q74" s="15"/>
      <c r="R74" s="153"/>
      <c r="S74" s="80"/>
      <c r="T74" s="15" t="s">
        <v>58</v>
      </c>
      <c r="U74" s="15" t="s">
        <v>54</v>
      </c>
      <c r="V74" s="15" t="s">
        <v>55</v>
      </c>
      <c r="W74" s="40"/>
    </row>
    <row r="75" spans="2:23" x14ac:dyDescent="0.25">
      <c r="B75" s="20"/>
      <c r="C75" s="15"/>
      <c r="D75" s="15" t="s">
        <v>61</v>
      </c>
      <c r="E75" s="37"/>
      <c r="F75" s="37"/>
      <c r="G75" s="37" t="s">
        <v>58</v>
      </c>
      <c r="H75" s="37" t="s">
        <v>58</v>
      </c>
      <c r="I75" s="15"/>
      <c r="J75" s="15" t="s">
        <v>128</v>
      </c>
      <c r="K75" s="15" t="s">
        <v>48</v>
      </c>
      <c r="L75" s="38" t="s">
        <v>49</v>
      </c>
      <c r="M75" s="81">
        <v>0</v>
      </c>
      <c r="N75" s="79" t="s">
        <v>50</v>
      </c>
      <c r="O75" s="39"/>
      <c r="P75" s="39"/>
      <c r="Q75" s="15"/>
      <c r="R75" s="153"/>
      <c r="S75" s="80"/>
      <c r="T75" s="15" t="s">
        <v>58</v>
      </c>
      <c r="U75" s="15" t="s">
        <v>54</v>
      </c>
      <c r="V75" s="15" t="s">
        <v>55</v>
      </c>
      <c r="W75" s="40"/>
    </row>
    <row r="76" spans="2:23" x14ac:dyDescent="0.25">
      <c r="B76" s="20"/>
      <c r="C76" s="15"/>
      <c r="D76" s="15" t="s">
        <v>63</v>
      </c>
      <c r="E76" s="37"/>
      <c r="F76" s="37"/>
      <c r="G76" s="37" t="s">
        <v>58</v>
      </c>
      <c r="H76" s="37" t="s">
        <v>58</v>
      </c>
      <c r="I76" s="15"/>
      <c r="J76" s="15" t="s">
        <v>128</v>
      </c>
      <c r="K76" s="15" t="s">
        <v>48</v>
      </c>
      <c r="L76" s="38" t="s">
        <v>49</v>
      </c>
      <c r="M76" s="81">
        <v>0</v>
      </c>
      <c r="N76" s="79" t="s">
        <v>50</v>
      </c>
      <c r="O76" s="39"/>
      <c r="P76" s="39"/>
      <c r="Q76" s="15"/>
      <c r="R76" s="153"/>
      <c r="S76" s="80"/>
      <c r="T76" s="15" t="s">
        <v>58</v>
      </c>
      <c r="U76" s="15" t="s">
        <v>54</v>
      </c>
      <c r="V76" s="15" t="s">
        <v>55</v>
      </c>
      <c r="W76" s="40"/>
    </row>
    <row r="77" spans="2:23" x14ac:dyDescent="0.25">
      <c r="B77" s="20"/>
      <c r="C77" s="15"/>
      <c r="D77" s="15" t="s">
        <v>64</v>
      </c>
      <c r="E77" s="37"/>
      <c r="F77" s="37"/>
      <c r="G77" s="37" t="s">
        <v>58</v>
      </c>
      <c r="H77" s="37" t="s">
        <v>58</v>
      </c>
      <c r="I77" s="15"/>
      <c r="J77" s="15" t="s">
        <v>128</v>
      </c>
      <c r="K77" s="15" t="s">
        <v>48</v>
      </c>
      <c r="L77" s="38" t="s">
        <v>49</v>
      </c>
      <c r="M77" s="81">
        <v>0</v>
      </c>
      <c r="N77" s="79" t="s">
        <v>50</v>
      </c>
      <c r="O77" s="39"/>
      <c r="P77" s="39"/>
      <c r="Q77" s="15"/>
      <c r="R77" s="153"/>
      <c r="S77" s="80"/>
      <c r="T77" s="15" t="s">
        <v>58</v>
      </c>
      <c r="U77" s="15" t="s">
        <v>54</v>
      </c>
      <c r="V77" s="15" t="s">
        <v>55</v>
      </c>
      <c r="W77" s="40"/>
    </row>
    <row r="78" spans="2:23" x14ac:dyDescent="0.25">
      <c r="B78" s="20"/>
      <c r="C78" s="15"/>
      <c r="D78" s="15" t="s">
        <v>118</v>
      </c>
      <c r="E78" s="37"/>
      <c r="F78" s="37"/>
      <c r="G78" s="37" t="s">
        <v>58</v>
      </c>
      <c r="H78" s="37" t="s">
        <v>58</v>
      </c>
      <c r="I78" s="15"/>
      <c r="J78" s="15" t="s">
        <v>66</v>
      </c>
      <c r="K78" s="15" t="s">
        <v>48</v>
      </c>
      <c r="L78" s="38" t="s">
        <v>49</v>
      </c>
      <c r="M78" s="81">
        <v>0</v>
      </c>
      <c r="N78" s="79" t="s">
        <v>50</v>
      </c>
      <c r="O78" s="39"/>
      <c r="P78" s="39"/>
      <c r="Q78" s="15"/>
      <c r="R78" s="153"/>
      <c r="S78" s="80"/>
      <c r="T78" s="15" t="s">
        <v>58</v>
      </c>
      <c r="U78" s="15" t="s">
        <v>54</v>
      </c>
      <c r="V78" s="15" t="s">
        <v>55</v>
      </c>
      <c r="W78" s="40"/>
    </row>
    <row r="79" spans="2:23" x14ac:dyDescent="0.25">
      <c r="B79" s="20"/>
      <c r="C79" s="15"/>
      <c r="D79" s="15" t="s">
        <v>120</v>
      </c>
      <c r="E79" s="37"/>
      <c r="F79" s="37"/>
      <c r="G79" s="37" t="s">
        <v>58</v>
      </c>
      <c r="H79" s="37" t="s">
        <v>58</v>
      </c>
      <c r="I79" s="15"/>
      <c r="J79" s="15" t="s">
        <v>66</v>
      </c>
      <c r="K79" s="15" t="s">
        <v>48</v>
      </c>
      <c r="L79" s="38" t="s">
        <v>49</v>
      </c>
      <c r="M79" s="81">
        <v>0</v>
      </c>
      <c r="N79" s="79" t="s">
        <v>50</v>
      </c>
      <c r="O79" s="39"/>
      <c r="P79" s="39"/>
      <c r="Q79" s="15"/>
      <c r="R79" s="153"/>
      <c r="S79" s="80"/>
      <c r="T79" s="15" t="s">
        <v>58</v>
      </c>
      <c r="U79" s="15" t="s">
        <v>54</v>
      </c>
      <c r="V79" s="15" t="s">
        <v>79</v>
      </c>
      <c r="W79" s="40" t="s">
        <v>121</v>
      </c>
    </row>
    <row r="80" spans="2:23" x14ac:dyDescent="0.25">
      <c r="B80" s="20"/>
      <c r="C80" s="15"/>
      <c r="D80" s="15" t="s">
        <v>71</v>
      </c>
      <c r="E80" s="37"/>
      <c r="F80" s="37"/>
      <c r="G80" s="37" t="s">
        <v>58</v>
      </c>
      <c r="H80" s="37" t="s">
        <v>58</v>
      </c>
      <c r="I80" s="15"/>
      <c r="J80" s="15" t="s">
        <v>129</v>
      </c>
      <c r="K80" s="15" t="s">
        <v>73</v>
      </c>
      <c r="L80" s="38" t="s">
        <v>49</v>
      </c>
      <c r="M80" s="81">
        <v>0</v>
      </c>
      <c r="N80" s="79" t="s">
        <v>50</v>
      </c>
      <c r="O80" s="39"/>
      <c r="P80" s="39"/>
      <c r="Q80" s="15"/>
      <c r="R80" s="153"/>
      <c r="S80" s="80"/>
      <c r="T80" s="15" t="s">
        <v>58</v>
      </c>
      <c r="U80" s="15" t="s">
        <v>54</v>
      </c>
      <c r="V80" s="15" t="s">
        <v>55</v>
      </c>
      <c r="W80" s="40"/>
    </row>
    <row r="81" spans="2:23" x14ac:dyDescent="0.25">
      <c r="B81" s="20"/>
      <c r="C81" s="15"/>
      <c r="D81" s="15" t="s">
        <v>123</v>
      </c>
      <c r="E81" s="37"/>
      <c r="F81" s="37"/>
      <c r="G81" s="37" t="s">
        <v>58</v>
      </c>
      <c r="H81" s="37" t="s">
        <v>58</v>
      </c>
      <c r="I81" s="15"/>
      <c r="J81" s="15" t="s">
        <v>130</v>
      </c>
      <c r="K81" s="15" t="s">
        <v>73</v>
      </c>
      <c r="L81" s="38" t="s">
        <v>49</v>
      </c>
      <c r="M81" s="81">
        <v>0</v>
      </c>
      <c r="N81" s="79" t="s">
        <v>50</v>
      </c>
      <c r="O81" s="39"/>
      <c r="P81" s="39"/>
      <c r="Q81" s="15"/>
      <c r="R81" s="153"/>
      <c r="S81" s="80"/>
      <c r="T81" s="15" t="s">
        <v>58</v>
      </c>
      <c r="U81" s="15" t="s">
        <v>54</v>
      </c>
      <c r="V81" s="15" t="s">
        <v>55</v>
      </c>
      <c r="W81" s="40"/>
    </row>
    <row r="82" spans="2:23" ht="15" customHeight="1" x14ac:dyDescent="0.25">
      <c r="B82" s="20"/>
      <c r="C82" s="15"/>
      <c r="D82" s="15" t="s">
        <v>125</v>
      </c>
      <c r="E82" s="37"/>
      <c r="F82" s="37"/>
      <c r="G82" s="37" t="s">
        <v>58</v>
      </c>
      <c r="H82" s="37" t="s">
        <v>58</v>
      </c>
      <c r="I82" s="15"/>
      <c r="J82" s="15" t="s">
        <v>131</v>
      </c>
      <c r="K82" s="15" t="s">
        <v>48</v>
      </c>
      <c r="L82" s="38" t="s">
        <v>49</v>
      </c>
      <c r="M82" s="81">
        <v>0</v>
      </c>
      <c r="N82" s="79" t="s">
        <v>50</v>
      </c>
      <c r="O82" s="39"/>
      <c r="P82" s="39"/>
      <c r="Q82" s="15"/>
      <c r="R82" s="154"/>
      <c r="S82" s="80"/>
      <c r="T82" s="15" t="s">
        <v>58</v>
      </c>
      <c r="U82" s="15" t="s">
        <v>54</v>
      </c>
      <c r="V82" s="15" t="s">
        <v>55</v>
      </c>
      <c r="W82" s="40"/>
    </row>
    <row r="83" spans="2:23" x14ac:dyDescent="0.25">
      <c r="B83" s="20"/>
      <c r="C83" s="15"/>
      <c r="D83" s="15" t="s">
        <v>57</v>
      </c>
      <c r="E83" s="37"/>
      <c r="F83" s="37"/>
      <c r="G83" s="37" t="s">
        <v>58</v>
      </c>
      <c r="H83" s="37" t="s">
        <v>58</v>
      </c>
      <c r="I83" s="15"/>
      <c r="J83" s="15" t="s">
        <v>132</v>
      </c>
      <c r="K83" s="15" t="s">
        <v>48</v>
      </c>
      <c r="L83" s="38" t="s">
        <v>49</v>
      </c>
      <c r="M83" s="17">
        <f>22.33/365</f>
        <v>6.1178082191780815E-2</v>
      </c>
      <c r="N83" s="79" t="s">
        <v>50</v>
      </c>
      <c r="O83" s="39"/>
      <c r="P83" s="39"/>
      <c r="Q83" s="15" t="s">
        <v>133</v>
      </c>
      <c r="R83" s="82" t="s">
        <v>264</v>
      </c>
      <c r="S83" s="80"/>
      <c r="T83" s="15" t="s">
        <v>58</v>
      </c>
      <c r="U83" s="15" t="s">
        <v>54</v>
      </c>
      <c r="V83" s="15" t="s">
        <v>55</v>
      </c>
      <c r="W83" s="40"/>
    </row>
    <row r="84" spans="2:23" ht="12.75" customHeight="1" x14ac:dyDescent="0.25">
      <c r="B84" s="43"/>
      <c r="C84" s="44"/>
      <c r="D84" s="44" t="s">
        <v>74</v>
      </c>
      <c r="E84" s="45"/>
      <c r="F84" s="45"/>
      <c r="G84" s="45">
        <v>42339</v>
      </c>
      <c r="H84" s="45" t="s">
        <v>58</v>
      </c>
      <c r="I84" s="44"/>
      <c r="J84" s="47" t="s">
        <v>75</v>
      </c>
      <c r="K84" s="44"/>
      <c r="L84" s="44" t="s">
        <v>76</v>
      </c>
      <c r="M84" s="47"/>
      <c r="N84" s="48"/>
      <c r="O84" s="48" t="s">
        <v>77</v>
      </c>
      <c r="P84" s="48" t="s">
        <v>78</v>
      </c>
      <c r="Q84" s="44"/>
      <c r="R84" s="44"/>
      <c r="S84" s="155" t="s">
        <v>134</v>
      </c>
      <c r="T84" s="44" t="s">
        <v>58</v>
      </c>
      <c r="U84" s="44" t="s">
        <v>54</v>
      </c>
      <c r="V84" s="44" t="s">
        <v>79</v>
      </c>
      <c r="W84" s="49" t="s">
        <v>80</v>
      </c>
    </row>
    <row r="85" spans="2:23" x14ac:dyDescent="0.25">
      <c r="B85" s="43"/>
      <c r="C85" s="44"/>
      <c r="D85" s="44" t="s">
        <v>81</v>
      </c>
      <c r="E85" s="45"/>
      <c r="F85" s="45"/>
      <c r="G85" s="45" t="s">
        <v>58</v>
      </c>
      <c r="H85" s="45" t="s">
        <v>58</v>
      </c>
      <c r="I85" s="44"/>
      <c r="J85" s="47" t="s">
        <v>58</v>
      </c>
      <c r="K85" s="44"/>
      <c r="L85" s="44" t="s">
        <v>76</v>
      </c>
      <c r="M85" s="47"/>
      <c r="N85" s="48"/>
      <c r="O85" s="48" t="s">
        <v>77</v>
      </c>
      <c r="P85" s="48" t="s">
        <v>78</v>
      </c>
      <c r="Q85" s="44"/>
      <c r="R85" s="44"/>
      <c r="S85" s="156"/>
      <c r="T85" s="44" t="s">
        <v>58</v>
      </c>
      <c r="U85" s="44" t="s">
        <v>54</v>
      </c>
      <c r="V85" s="44" t="s">
        <v>79</v>
      </c>
      <c r="W85" s="49" t="s">
        <v>58</v>
      </c>
    </row>
    <row r="86" spans="2:23" x14ac:dyDescent="0.25">
      <c r="B86" s="43"/>
      <c r="C86" s="44"/>
      <c r="D86" s="44" t="s">
        <v>82</v>
      </c>
      <c r="E86" s="45"/>
      <c r="F86" s="45"/>
      <c r="G86" s="45" t="s">
        <v>58</v>
      </c>
      <c r="H86" s="45" t="s">
        <v>58</v>
      </c>
      <c r="I86" s="44"/>
      <c r="J86" s="47" t="s">
        <v>58</v>
      </c>
      <c r="K86" s="44"/>
      <c r="L86" s="44" t="s">
        <v>76</v>
      </c>
      <c r="M86" s="47"/>
      <c r="N86" s="48"/>
      <c r="O86" s="48" t="s">
        <v>83</v>
      </c>
      <c r="P86" s="48" t="s">
        <v>78</v>
      </c>
      <c r="Q86" s="44"/>
      <c r="R86" s="44"/>
      <c r="S86" s="156"/>
      <c r="T86" s="44" t="s">
        <v>58</v>
      </c>
      <c r="U86" s="44" t="s">
        <v>54</v>
      </c>
      <c r="V86" s="44" t="s">
        <v>79</v>
      </c>
      <c r="W86" s="49" t="s">
        <v>58</v>
      </c>
    </row>
    <row r="87" spans="2:23" x14ac:dyDescent="0.25">
      <c r="B87" s="43"/>
      <c r="C87" s="44"/>
      <c r="D87" s="44" t="s">
        <v>84</v>
      </c>
      <c r="E87" s="45"/>
      <c r="F87" s="45"/>
      <c r="G87" s="45" t="s">
        <v>58</v>
      </c>
      <c r="H87" s="45" t="s">
        <v>58</v>
      </c>
      <c r="I87" s="44"/>
      <c r="J87" s="47" t="s">
        <v>58</v>
      </c>
      <c r="K87" s="44"/>
      <c r="L87" s="44" t="s">
        <v>76</v>
      </c>
      <c r="M87" s="47"/>
      <c r="N87" s="48"/>
      <c r="O87" s="48" t="s">
        <v>77</v>
      </c>
      <c r="P87" s="48" t="s">
        <v>78</v>
      </c>
      <c r="Q87" s="44"/>
      <c r="R87" s="44"/>
      <c r="S87" s="156"/>
      <c r="T87" s="44" t="s">
        <v>58</v>
      </c>
      <c r="U87" s="44" t="s">
        <v>54</v>
      </c>
      <c r="V87" s="44" t="s">
        <v>79</v>
      </c>
      <c r="W87" s="49" t="s">
        <v>58</v>
      </c>
    </row>
    <row r="88" spans="2:23" ht="12.75" customHeight="1" x14ac:dyDescent="0.25">
      <c r="B88" s="43"/>
      <c r="C88" s="44"/>
      <c r="D88" s="44" t="s">
        <v>85</v>
      </c>
      <c r="E88" s="45"/>
      <c r="F88" s="45"/>
      <c r="G88" s="45" t="s">
        <v>58</v>
      </c>
      <c r="H88" s="45" t="s">
        <v>58</v>
      </c>
      <c r="I88" s="44"/>
      <c r="J88" s="47" t="s">
        <v>58</v>
      </c>
      <c r="K88" s="44"/>
      <c r="L88" s="44" t="s">
        <v>76</v>
      </c>
      <c r="M88" s="47"/>
      <c r="N88" s="48"/>
      <c r="O88" s="48" t="s">
        <v>86</v>
      </c>
      <c r="P88" s="48" t="s">
        <v>78</v>
      </c>
      <c r="Q88" s="44"/>
      <c r="R88" s="44"/>
      <c r="S88" s="156"/>
      <c r="T88" s="44" t="s">
        <v>58</v>
      </c>
      <c r="U88" s="44" t="s">
        <v>54</v>
      </c>
      <c r="V88" s="44" t="s">
        <v>79</v>
      </c>
      <c r="W88" s="49" t="s">
        <v>58</v>
      </c>
    </row>
    <row r="89" spans="2:23" x14ac:dyDescent="0.25">
      <c r="B89" s="43"/>
      <c r="C89" s="44"/>
      <c r="D89" s="44" t="s">
        <v>87</v>
      </c>
      <c r="E89" s="45"/>
      <c r="F89" s="45"/>
      <c r="G89" s="45" t="s">
        <v>58</v>
      </c>
      <c r="H89" s="45" t="s">
        <v>58</v>
      </c>
      <c r="I89" s="44"/>
      <c r="J89" s="47" t="s">
        <v>58</v>
      </c>
      <c r="K89" s="44"/>
      <c r="L89" s="44" t="s">
        <v>76</v>
      </c>
      <c r="M89" s="47"/>
      <c r="N89" s="48"/>
      <c r="O89" s="48" t="s">
        <v>86</v>
      </c>
      <c r="P89" s="48" t="s">
        <v>78</v>
      </c>
      <c r="Q89" s="44"/>
      <c r="R89" s="44"/>
      <c r="S89" s="156"/>
      <c r="T89" s="44" t="s">
        <v>58</v>
      </c>
      <c r="U89" s="44" t="s">
        <v>54</v>
      </c>
      <c r="V89" s="44" t="s">
        <v>79</v>
      </c>
      <c r="W89" s="49" t="s">
        <v>58</v>
      </c>
    </row>
    <row r="90" spans="2:23" x14ac:dyDescent="0.25">
      <c r="B90" s="43"/>
      <c r="C90" s="44"/>
      <c r="D90" s="44" t="s">
        <v>135</v>
      </c>
      <c r="E90" s="45"/>
      <c r="F90" s="45"/>
      <c r="G90" s="45" t="s">
        <v>58</v>
      </c>
      <c r="H90" s="45" t="s">
        <v>58</v>
      </c>
      <c r="I90" s="44"/>
      <c r="J90" s="47" t="s">
        <v>58</v>
      </c>
      <c r="K90" s="44"/>
      <c r="L90" s="44" t="s">
        <v>76</v>
      </c>
      <c r="M90" s="47"/>
      <c r="N90" s="48"/>
      <c r="O90" s="48" t="s">
        <v>83</v>
      </c>
      <c r="P90" s="48" t="s">
        <v>78</v>
      </c>
      <c r="Q90" s="44"/>
      <c r="R90" s="44"/>
      <c r="S90" s="156"/>
      <c r="T90" s="44" t="s">
        <v>58</v>
      </c>
      <c r="U90" s="44" t="s">
        <v>54</v>
      </c>
      <c r="V90" s="44" t="s">
        <v>79</v>
      </c>
      <c r="W90" s="49" t="s">
        <v>58</v>
      </c>
    </row>
    <row r="91" spans="2:23" x14ac:dyDescent="0.25">
      <c r="B91" s="43"/>
      <c r="C91" s="44"/>
      <c r="D91" s="44" t="s">
        <v>136</v>
      </c>
      <c r="E91" s="45"/>
      <c r="F91" s="45"/>
      <c r="G91" s="45" t="s">
        <v>58</v>
      </c>
      <c r="H91" s="45" t="s">
        <v>58</v>
      </c>
      <c r="I91" s="44"/>
      <c r="J91" s="47" t="s">
        <v>58</v>
      </c>
      <c r="K91" s="44"/>
      <c r="L91" s="44" t="s">
        <v>76</v>
      </c>
      <c r="M91" s="47"/>
      <c r="N91" s="48"/>
      <c r="O91" s="48" t="s">
        <v>83</v>
      </c>
      <c r="P91" s="48" t="s">
        <v>78</v>
      </c>
      <c r="Q91" s="44"/>
      <c r="R91" s="44"/>
      <c r="S91" s="156"/>
      <c r="T91" s="44" t="s">
        <v>58</v>
      </c>
      <c r="U91" s="44" t="s">
        <v>54</v>
      </c>
      <c r="V91" s="44" t="s">
        <v>79</v>
      </c>
      <c r="W91" s="49" t="s">
        <v>58</v>
      </c>
    </row>
    <row r="92" spans="2:23" x14ac:dyDescent="0.25">
      <c r="B92" s="43"/>
      <c r="C92" s="44"/>
      <c r="D92" s="44" t="s">
        <v>137</v>
      </c>
      <c r="E92" s="45"/>
      <c r="F92" s="45"/>
      <c r="G92" s="45" t="s">
        <v>58</v>
      </c>
      <c r="H92" s="45" t="s">
        <v>58</v>
      </c>
      <c r="I92" s="44"/>
      <c r="J92" s="47" t="s">
        <v>58</v>
      </c>
      <c r="K92" s="44"/>
      <c r="L92" s="44" t="s">
        <v>76</v>
      </c>
      <c r="M92" s="47"/>
      <c r="N92" s="48"/>
      <c r="O92" s="48" t="s">
        <v>77</v>
      </c>
      <c r="P92" s="48" t="s">
        <v>78</v>
      </c>
      <c r="Q92" s="44"/>
      <c r="R92" s="44"/>
      <c r="S92" s="156"/>
      <c r="T92" s="44" t="s">
        <v>58</v>
      </c>
      <c r="U92" s="44" t="s">
        <v>54</v>
      </c>
      <c r="V92" s="44" t="s">
        <v>79</v>
      </c>
      <c r="W92" s="49" t="s">
        <v>58</v>
      </c>
    </row>
    <row r="93" spans="2:23" x14ac:dyDescent="0.25">
      <c r="B93" s="43"/>
      <c r="C93" s="44"/>
      <c r="D93" s="44" t="s">
        <v>138</v>
      </c>
      <c r="E93" s="45"/>
      <c r="F93" s="45"/>
      <c r="G93" s="45" t="s">
        <v>58</v>
      </c>
      <c r="H93" s="45" t="s">
        <v>58</v>
      </c>
      <c r="I93" s="44"/>
      <c r="J93" s="47" t="s">
        <v>58</v>
      </c>
      <c r="K93" s="44"/>
      <c r="L93" s="44" t="s">
        <v>76</v>
      </c>
      <c r="M93" s="47"/>
      <c r="N93" s="48"/>
      <c r="O93" s="48" t="s">
        <v>77</v>
      </c>
      <c r="P93" s="48" t="s">
        <v>78</v>
      </c>
      <c r="Q93" s="44"/>
      <c r="R93" s="44"/>
      <c r="S93" s="156"/>
      <c r="T93" s="44" t="s">
        <v>58</v>
      </c>
      <c r="U93" s="44" t="s">
        <v>54</v>
      </c>
      <c r="V93" s="44" t="s">
        <v>79</v>
      </c>
      <c r="W93" s="49" t="s">
        <v>58</v>
      </c>
    </row>
    <row r="94" spans="2:23" x14ac:dyDescent="0.25">
      <c r="B94" s="43"/>
      <c r="C94" s="44"/>
      <c r="D94" s="44" t="s">
        <v>88</v>
      </c>
      <c r="E94" s="45"/>
      <c r="F94" s="45"/>
      <c r="G94" s="45" t="s">
        <v>58</v>
      </c>
      <c r="H94" s="45" t="s">
        <v>58</v>
      </c>
      <c r="I94" s="44"/>
      <c r="J94" s="47" t="s">
        <v>58</v>
      </c>
      <c r="K94" s="44"/>
      <c r="L94" s="44" t="s">
        <v>76</v>
      </c>
      <c r="M94" s="47"/>
      <c r="N94" s="48"/>
      <c r="O94" s="48" t="s">
        <v>90</v>
      </c>
      <c r="P94" s="48" t="s">
        <v>78</v>
      </c>
      <c r="Q94" s="44"/>
      <c r="R94" s="44"/>
      <c r="S94" s="156"/>
      <c r="T94" s="44" t="s">
        <v>58</v>
      </c>
      <c r="U94" s="44" t="s">
        <v>54</v>
      </c>
      <c r="V94" s="44" t="s">
        <v>91</v>
      </c>
      <c r="W94" s="71" t="s">
        <v>139</v>
      </c>
    </row>
    <row r="95" spans="2:23" x14ac:dyDescent="0.25">
      <c r="B95" s="43"/>
      <c r="C95" s="44"/>
      <c r="D95" s="44" t="s">
        <v>93</v>
      </c>
      <c r="E95" s="45"/>
      <c r="F95" s="45"/>
      <c r="G95" s="45" t="s">
        <v>58</v>
      </c>
      <c r="H95" s="45" t="s">
        <v>58</v>
      </c>
      <c r="I95" s="44"/>
      <c r="J95" s="47" t="s">
        <v>58</v>
      </c>
      <c r="K95" s="44"/>
      <c r="L95" s="44" t="s">
        <v>76</v>
      </c>
      <c r="M95" s="47"/>
      <c r="N95" s="48"/>
      <c r="O95" s="48" t="s">
        <v>90</v>
      </c>
      <c r="P95" s="48" t="s">
        <v>78</v>
      </c>
      <c r="Q95" s="44"/>
      <c r="R95" s="44"/>
      <c r="S95" s="156"/>
      <c r="T95" s="44" t="s">
        <v>58</v>
      </c>
      <c r="U95" s="44" t="s">
        <v>54</v>
      </c>
      <c r="V95" s="44" t="s">
        <v>91</v>
      </c>
      <c r="W95" s="49" t="s">
        <v>58</v>
      </c>
    </row>
    <row r="96" spans="2:23" x14ac:dyDescent="0.25">
      <c r="B96" s="43"/>
      <c r="C96" s="44"/>
      <c r="D96" s="44" t="s">
        <v>95</v>
      </c>
      <c r="E96" s="45"/>
      <c r="F96" s="45"/>
      <c r="G96" s="45" t="s">
        <v>58</v>
      </c>
      <c r="H96" s="45" t="s">
        <v>58</v>
      </c>
      <c r="I96" s="44"/>
      <c r="J96" s="47" t="s">
        <v>58</v>
      </c>
      <c r="K96" s="44"/>
      <c r="L96" s="44" t="s">
        <v>76</v>
      </c>
      <c r="M96" s="47"/>
      <c r="N96" s="48"/>
      <c r="O96" s="48" t="s">
        <v>96</v>
      </c>
      <c r="P96" s="48" t="s">
        <v>78</v>
      </c>
      <c r="Q96" s="44"/>
      <c r="R96" s="44"/>
      <c r="S96" s="156"/>
      <c r="T96" s="44" t="s">
        <v>58</v>
      </c>
      <c r="U96" s="44" t="s">
        <v>54</v>
      </c>
      <c r="V96" s="44" t="s">
        <v>91</v>
      </c>
      <c r="W96" s="49" t="s">
        <v>58</v>
      </c>
    </row>
    <row r="97" spans="2:23" x14ac:dyDescent="0.25">
      <c r="B97" s="43"/>
      <c r="C97" s="44"/>
      <c r="D97" s="44" t="s">
        <v>97</v>
      </c>
      <c r="E97" s="45"/>
      <c r="F97" s="45"/>
      <c r="G97" s="45" t="s">
        <v>58</v>
      </c>
      <c r="H97" s="45" t="s">
        <v>58</v>
      </c>
      <c r="I97" s="44"/>
      <c r="J97" s="47" t="s">
        <v>58</v>
      </c>
      <c r="K97" s="44"/>
      <c r="L97" s="44" t="s">
        <v>76</v>
      </c>
      <c r="M97" s="47"/>
      <c r="N97" s="48"/>
      <c r="O97" s="48" t="s">
        <v>98</v>
      </c>
      <c r="P97" s="48" t="s">
        <v>78</v>
      </c>
      <c r="Q97" s="44"/>
      <c r="R97" s="44"/>
      <c r="S97" s="156"/>
      <c r="T97" s="44" t="s">
        <v>58</v>
      </c>
      <c r="U97" s="44" t="s">
        <v>54</v>
      </c>
      <c r="V97" s="44" t="s">
        <v>91</v>
      </c>
      <c r="W97" s="49"/>
    </row>
    <row r="98" spans="2:23" x14ac:dyDescent="0.25">
      <c r="B98" s="43"/>
      <c r="C98" s="44"/>
      <c r="D98" s="44" t="s">
        <v>99</v>
      </c>
      <c r="E98" s="45"/>
      <c r="F98" s="45"/>
      <c r="G98" s="45" t="s">
        <v>58</v>
      </c>
      <c r="H98" s="45" t="s">
        <v>58</v>
      </c>
      <c r="I98" s="44"/>
      <c r="J98" s="47" t="s">
        <v>58</v>
      </c>
      <c r="K98" s="44"/>
      <c r="L98" s="44" t="s">
        <v>76</v>
      </c>
      <c r="M98" s="47"/>
      <c r="N98" s="48"/>
      <c r="O98" s="48" t="s">
        <v>98</v>
      </c>
      <c r="P98" s="48" t="s">
        <v>78</v>
      </c>
      <c r="Q98" s="44"/>
      <c r="R98" s="44"/>
      <c r="S98" s="156"/>
      <c r="T98" s="44" t="s">
        <v>58</v>
      </c>
      <c r="U98" s="44" t="s">
        <v>54</v>
      </c>
      <c r="V98" s="44" t="s">
        <v>91</v>
      </c>
      <c r="W98" s="49"/>
    </row>
    <row r="99" spans="2:23" ht="13.8" thickBot="1" x14ac:dyDescent="0.3">
      <c r="B99" s="50"/>
      <c r="C99" s="51"/>
      <c r="D99" s="51" t="s">
        <v>100</v>
      </c>
      <c r="E99" s="52"/>
      <c r="F99" s="52"/>
      <c r="G99" s="52" t="s">
        <v>58</v>
      </c>
      <c r="H99" s="52" t="s">
        <v>58</v>
      </c>
      <c r="I99" s="51"/>
      <c r="J99" s="53" t="s">
        <v>58</v>
      </c>
      <c r="K99" s="51"/>
      <c r="L99" s="51" t="s">
        <v>76</v>
      </c>
      <c r="M99" s="53"/>
      <c r="N99" s="54"/>
      <c r="O99" s="54" t="s">
        <v>101</v>
      </c>
      <c r="P99" s="54" t="s">
        <v>78</v>
      </c>
      <c r="Q99" s="51"/>
      <c r="R99" s="51"/>
      <c r="S99" s="157"/>
      <c r="T99" s="51" t="s">
        <v>58</v>
      </c>
      <c r="U99" s="51" t="s">
        <v>54</v>
      </c>
      <c r="V99" s="51" t="s">
        <v>91</v>
      </c>
      <c r="W99" s="55"/>
    </row>
    <row r="100" spans="2:23" ht="13.5" customHeight="1" x14ac:dyDescent="0.25">
      <c r="B100" s="31" t="s">
        <v>43</v>
      </c>
      <c r="C100" s="74" t="s">
        <v>177</v>
      </c>
      <c r="D100" s="32" t="s">
        <v>44</v>
      </c>
      <c r="E100" s="33">
        <v>43819</v>
      </c>
      <c r="F100" s="33">
        <v>45597</v>
      </c>
      <c r="G100" s="85" t="s">
        <v>256</v>
      </c>
      <c r="H100" s="85">
        <v>45657</v>
      </c>
      <c r="I100" s="32" t="s">
        <v>46</v>
      </c>
      <c r="J100" s="15" t="s">
        <v>154</v>
      </c>
      <c r="K100" s="15" t="s">
        <v>48</v>
      </c>
      <c r="L100" s="38" t="s">
        <v>49</v>
      </c>
      <c r="M100" s="86">
        <f>366.45/365</f>
        <v>1.003972602739726</v>
      </c>
      <c r="N100" s="79" t="s">
        <v>50</v>
      </c>
      <c r="O100" s="39"/>
      <c r="P100" s="39"/>
      <c r="Q100" s="39" t="s">
        <v>158</v>
      </c>
      <c r="R100" s="168" t="s">
        <v>266</v>
      </c>
      <c r="S100" s="39"/>
      <c r="T100" s="32" t="s">
        <v>53</v>
      </c>
      <c r="U100" s="15" t="s">
        <v>54</v>
      </c>
      <c r="V100" s="32" t="s">
        <v>55</v>
      </c>
      <c r="W100" s="36" t="s">
        <v>257</v>
      </c>
    </row>
    <row r="101" spans="2:23" x14ac:dyDescent="0.25">
      <c r="B101" s="20"/>
      <c r="C101" s="15"/>
      <c r="D101" s="15" t="s">
        <v>57</v>
      </c>
      <c r="E101" s="37"/>
      <c r="F101" s="37"/>
      <c r="G101" s="37" t="s">
        <v>58</v>
      </c>
      <c r="H101" s="37" t="s">
        <v>58</v>
      </c>
      <c r="I101" s="63"/>
      <c r="J101" s="15" t="s">
        <v>160</v>
      </c>
      <c r="K101" s="15" t="s">
        <v>48</v>
      </c>
      <c r="L101" s="38" t="s">
        <v>49</v>
      </c>
      <c r="M101" s="16">
        <v>0</v>
      </c>
      <c r="N101" s="79" t="s">
        <v>50</v>
      </c>
      <c r="O101" s="39"/>
      <c r="P101" s="39"/>
      <c r="Q101" s="39"/>
      <c r="R101" s="153"/>
      <c r="S101" s="39"/>
      <c r="T101" s="15" t="s">
        <v>58</v>
      </c>
      <c r="U101" s="15" t="s">
        <v>54</v>
      </c>
      <c r="V101" s="15" t="s">
        <v>55</v>
      </c>
      <c r="W101" s="40" t="s">
        <v>58</v>
      </c>
    </row>
    <row r="102" spans="2:23" x14ac:dyDescent="0.25">
      <c r="B102" s="20"/>
      <c r="C102" s="15"/>
      <c r="D102" s="38" t="s">
        <v>60</v>
      </c>
      <c r="E102" s="37"/>
      <c r="F102" s="37"/>
      <c r="G102" s="37" t="s">
        <v>58</v>
      </c>
      <c r="H102" s="37" t="s">
        <v>58</v>
      </c>
      <c r="I102" s="63"/>
      <c r="J102" s="15" t="s">
        <v>154</v>
      </c>
      <c r="K102" s="15" t="s">
        <v>48</v>
      </c>
      <c r="L102" s="38" t="s">
        <v>49</v>
      </c>
      <c r="M102" s="16">
        <v>0</v>
      </c>
      <c r="N102" s="79" t="s">
        <v>50</v>
      </c>
      <c r="O102" s="39"/>
      <c r="P102" s="39"/>
      <c r="Q102" s="39"/>
      <c r="R102" s="153"/>
      <c r="S102" s="39"/>
      <c r="T102" s="15" t="s">
        <v>58</v>
      </c>
      <c r="U102" s="15" t="s">
        <v>54</v>
      </c>
      <c r="V102" s="15" t="s">
        <v>55</v>
      </c>
      <c r="W102" s="40" t="s">
        <v>58</v>
      </c>
    </row>
    <row r="103" spans="2:23" x14ac:dyDescent="0.25">
      <c r="B103" s="20"/>
      <c r="C103" s="15"/>
      <c r="D103" s="15" t="s">
        <v>61</v>
      </c>
      <c r="E103" s="37"/>
      <c r="F103" s="37"/>
      <c r="G103" s="37" t="s">
        <v>58</v>
      </c>
      <c r="H103" s="37" t="s">
        <v>58</v>
      </c>
      <c r="I103" s="63"/>
      <c r="J103" s="15" t="s">
        <v>126</v>
      </c>
      <c r="K103" s="15" t="s">
        <v>48</v>
      </c>
      <c r="L103" s="38" t="s">
        <v>49</v>
      </c>
      <c r="M103" s="16">
        <v>0</v>
      </c>
      <c r="N103" s="79" t="s">
        <v>50</v>
      </c>
      <c r="O103" s="39"/>
      <c r="P103" s="39"/>
      <c r="Q103" s="39"/>
      <c r="R103" s="153"/>
      <c r="S103" s="39"/>
      <c r="T103" s="15" t="s">
        <v>58</v>
      </c>
      <c r="U103" s="15" t="s">
        <v>54</v>
      </c>
      <c r="V103" s="15" t="s">
        <v>55</v>
      </c>
      <c r="W103" s="40" t="s">
        <v>58</v>
      </c>
    </row>
    <row r="104" spans="2:23" ht="12.75" customHeight="1" x14ac:dyDescent="0.25">
      <c r="B104" s="20"/>
      <c r="C104" s="15"/>
      <c r="D104" s="15" t="s">
        <v>63</v>
      </c>
      <c r="E104" s="37"/>
      <c r="F104" s="37"/>
      <c r="G104" s="37" t="s">
        <v>58</v>
      </c>
      <c r="H104" s="37" t="s">
        <v>58</v>
      </c>
      <c r="I104" s="63"/>
      <c r="J104" s="15" t="s">
        <v>126</v>
      </c>
      <c r="K104" s="15" t="s">
        <v>48</v>
      </c>
      <c r="L104" s="38" t="s">
        <v>49</v>
      </c>
      <c r="M104" s="16">
        <v>0</v>
      </c>
      <c r="N104" s="79" t="s">
        <v>50</v>
      </c>
      <c r="O104" s="39"/>
      <c r="P104" s="39"/>
      <c r="Q104" s="39"/>
      <c r="R104" s="153"/>
      <c r="S104" s="39"/>
      <c r="T104" s="15" t="s">
        <v>58</v>
      </c>
      <c r="U104" s="15" t="s">
        <v>54</v>
      </c>
      <c r="V104" s="15" t="s">
        <v>55</v>
      </c>
      <c r="W104" s="40" t="s">
        <v>58</v>
      </c>
    </row>
    <row r="105" spans="2:23" x14ac:dyDescent="0.25">
      <c r="B105" s="20"/>
      <c r="C105" s="15"/>
      <c r="D105" s="15" t="s">
        <v>71</v>
      </c>
      <c r="E105" s="37"/>
      <c r="F105" s="37"/>
      <c r="G105" s="37" t="s">
        <v>58</v>
      </c>
      <c r="H105" s="37" t="s">
        <v>58</v>
      </c>
      <c r="I105" s="63"/>
      <c r="J105" s="15" t="s">
        <v>161</v>
      </c>
      <c r="K105" s="15" t="s">
        <v>73</v>
      </c>
      <c r="L105" s="38" t="s">
        <v>49</v>
      </c>
      <c r="M105" s="16">
        <v>0</v>
      </c>
      <c r="N105" s="79" t="s">
        <v>50</v>
      </c>
      <c r="O105" s="39"/>
      <c r="P105" s="39"/>
      <c r="Q105" s="39"/>
      <c r="R105" s="154"/>
      <c r="S105" s="39"/>
      <c r="T105" s="15" t="s">
        <v>58</v>
      </c>
      <c r="U105" s="15" t="s">
        <v>54</v>
      </c>
      <c r="V105" s="63" t="s">
        <v>55</v>
      </c>
      <c r="W105" s="40" t="s">
        <v>58</v>
      </c>
    </row>
    <row r="106" spans="2:23" ht="13.5" customHeight="1" x14ac:dyDescent="0.25">
      <c r="B106" s="20"/>
      <c r="C106" s="15"/>
      <c r="D106" s="38" t="s">
        <v>44</v>
      </c>
      <c r="E106" s="37"/>
      <c r="F106" s="37"/>
      <c r="G106" s="85">
        <v>45658</v>
      </c>
      <c r="H106" s="85">
        <v>46387</v>
      </c>
      <c r="I106" s="63"/>
      <c r="J106" s="15" t="s">
        <v>162</v>
      </c>
      <c r="K106" s="15" t="s">
        <v>48</v>
      </c>
      <c r="L106" s="38" t="s">
        <v>49</v>
      </c>
      <c r="M106" s="86">
        <f>366.45/365</f>
        <v>1.003972602739726</v>
      </c>
      <c r="N106" s="79" t="s">
        <v>50</v>
      </c>
      <c r="O106" s="39"/>
      <c r="P106" s="39"/>
      <c r="Q106" s="39" t="s">
        <v>158</v>
      </c>
      <c r="R106" s="168" t="s">
        <v>266</v>
      </c>
      <c r="S106" s="39"/>
      <c r="T106" s="15" t="s">
        <v>58</v>
      </c>
      <c r="U106" s="15" t="s">
        <v>54</v>
      </c>
      <c r="V106" s="15" t="s">
        <v>55</v>
      </c>
      <c r="W106" s="40"/>
    </row>
    <row r="107" spans="2:23" x14ac:dyDescent="0.25">
      <c r="B107" s="20"/>
      <c r="C107" s="15"/>
      <c r="D107" s="15" t="s">
        <v>57</v>
      </c>
      <c r="E107" s="37"/>
      <c r="F107" s="37"/>
      <c r="G107" s="37" t="s">
        <v>58</v>
      </c>
      <c r="H107" s="37" t="s">
        <v>58</v>
      </c>
      <c r="I107" s="63"/>
      <c r="J107" s="15" t="s">
        <v>163</v>
      </c>
      <c r="K107" s="15" t="s">
        <v>48</v>
      </c>
      <c r="L107" s="38" t="s">
        <v>49</v>
      </c>
      <c r="M107" s="16">
        <v>0</v>
      </c>
      <c r="N107" s="79" t="s">
        <v>50</v>
      </c>
      <c r="O107" s="39"/>
      <c r="P107" s="39"/>
      <c r="Q107" s="39"/>
      <c r="R107" s="153"/>
      <c r="S107" s="39"/>
      <c r="T107" s="15" t="s">
        <v>58</v>
      </c>
      <c r="U107" s="15" t="s">
        <v>54</v>
      </c>
      <c r="V107" s="15" t="s">
        <v>55</v>
      </c>
      <c r="W107" s="40"/>
    </row>
    <row r="108" spans="2:23" ht="15" customHeight="1" x14ac:dyDescent="0.25">
      <c r="B108" s="20"/>
      <c r="C108" s="15"/>
      <c r="D108" s="38" t="s">
        <v>60</v>
      </c>
      <c r="E108" s="37"/>
      <c r="F108" s="37"/>
      <c r="G108" s="37" t="s">
        <v>58</v>
      </c>
      <c r="H108" s="37" t="s">
        <v>58</v>
      </c>
      <c r="I108" s="63"/>
      <c r="J108" s="15" t="s">
        <v>162</v>
      </c>
      <c r="K108" s="15" t="s">
        <v>48</v>
      </c>
      <c r="L108" s="38" t="s">
        <v>49</v>
      </c>
      <c r="M108" s="16">
        <v>0</v>
      </c>
      <c r="N108" s="79" t="s">
        <v>50</v>
      </c>
      <c r="O108" s="39"/>
      <c r="P108" s="39"/>
      <c r="Q108" s="39"/>
      <c r="R108" s="153"/>
      <c r="S108" s="39"/>
      <c r="T108" s="15" t="s">
        <v>58</v>
      </c>
      <c r="U108" s="15" t="s">
        <v>54</v>
      </c>
      <c r="V108" s="15" t="s">
        <v>55</v>
      </c>
      <c r="W108" s="40"/>
    </row>
    <row r="109" spans="2:23" ht="12.75" customHeight="1" x14ac:dyDescent="0.25">
      <c r="B109" s="20"/>
      <c r="C109" s="15"/>
      <c r="D109" s="15" t="s">
        <v>61</v>
      </c>
      <c r="E109" s="37"/>
      <c r="F109" s="37"/>
      <c r="G109" s="37" t="s">
        <v>58</v>
      </c>
      <c r="H109" s="37" t="s">
        <v>58</v>
      </c>
      <c r="I109" s="63"/>
      <c r="J109" s="15" t="s">
        <v>164</v>
      </c>
      <c r="K109" s="15" t="s">
        <v>48</v>
      </c>
      <c r="L109" s="38" t="s">
        <v>49</v>
      </c>
      <c r="M109" s="16">
        <v>0</v>
      </c>
      <c r="N109" s="79" t="s">
        <v>50</v>
      </c>
      <c r="O109" s="39"/>
      <c r="P109" s="39"/>
      <c r="Q109" s="39"/>
      <c r="R109" s="153"/>
      <c r="S109" s="39"/>
      <c r="T109" s="15" t="s">
        <v>58</v>
      </c>
      <c r="U109" s="15" t="s">
        <v>54</v>
      </c>
      <c r="V109" s="15" t="s">
        <v>55</v>
      </c>
      <c r="W109" s="40"/>
    </row>
    <row r="110" spans="2:23" x14ac:dyDescent="0.25">
      <c r="B110" s="20"/>
      <c r="C110" s="15"/>
      <c r="D110" s="15" t="s">
        <v>63</v>
      </c>
      <c r="E110" s="37"/>
      <c r="F110" s="37"/>
      <c r="G110" s="37" t="s">
        <v>58</v>
      </c>
      <c r="H110" s="37" t="s">
        <v>58</v>
      </c>
      <c r="I110" s="63"/>
      <c r="J110" s="15" t="s">
        <v>164</v>
      </c>
      <c r="K110" s="15" t="s">
        <v>48</v>
      </c>
      <c r="L110" s="38" t="s">
        <v>49</v>
      </c>
      <c r="M110" s="16">
        <v>0</v>
      </c>
      <c r="N110" s="79" t="s">
        <v>50</v>
      </c>
      <c r="O110" s="39"/>
      <c r="P110" s="39"/>
      <c r="Q110" s="39"/>
      <c r="R110" s="153"/>
      <c r="S110" s="39"/>
      <c r="T110" s="15" t="s">
        <v>58</v>
      </c>
      <c r="U110" s="15" t="s">
        <v>54</v>
      </c>
      <c r="V110" s="15" t="s">
        <v>55</v>
      </c>
      <c r="W110" s="40"/>
    </row>
    <row r="111" spans="2:23" x14ac:dyDescent="0.25">
      <c r="B111" s="20"/>
      <c r="C111" s="15"/>
      <c r="D111" s="15" t="s">
        <v>71</v>
      </c>
      <c r="E111" s="37"/>
      <c r="F111" s="37"/>
      <c r="G111" s="37" t="s">
        <v>58</v>
      </c>
      <c r="H111" s="37" t="s">
        <v>58</v>
      </c>
      <c r="I111" s="63"/>
      <c r="J111" s="15" t="s">
        <v>165</v>
      </c>
      <c r="K111" s="15" t="s">
        <v>73</v>
      </c>
      <c r="L111" s="38" t="s">
        <v>49</v>
      </c>
      <c r="M111" s="16">
        <v>0</v>
      </c>
      <c r="N111" s="79" t="s">
        <v>50</v>
      </c>
      <c r="O111" s="39"/>
      <c r="P111" s="39"/>
      <c r="Q111" s="39"/>
      <c r="R111" s="154"/>
      <c r="S111" s="39"/>
      <c r="T111" s="15" t="s">
        <v>58</v>
      </c>
      <c r="U111" s="15" t="s">
        <v>54</v>
      </c>
      <c r="V111" s="15" t="s">
        <v>55</v>
      </c>
      <c r="W111" s="40"/>
    </row>
    <row r="112" spans="2:23" ht="13.5" customHeight="1" x14ac:dyDescent="0.25">
      <c r="B112" s="20"/>
      <c r="C112" s="15"/>
      <c r="D112" s="38" t="s">
        <v>44</v>
      </c>
      <c r="E112" s="37"/>
      <c r="F112" s="37"/>
      <c r="G112" s="85">
        <v>46388</v>
      </c>
      <c r="H112" s="85">
        <v>46752</v>
      </c>
      <c r="I112" s="63"/>
      <c r="J112" s="15" t="s">
        <v>154</v>
      </c>
      <c r="K112" s="15" t="s">
        <v>48</v>
      </c>
      <c r="L112" s="38" t="s">
        <v>49</v>
      </c>
      <c r="M112" s="86">
        <f>366.45/365</f>
        <v>1.003972602739726</v>
      </c>
      <c r="N112" s="79" t="s">
        <v>50</v>
      </c>
      <c r="O112" s="39"/>
      <c r="P112" s="39"/>
      <c r="Q112" s="39" t="s">
        <v>158</v>
      </c>
      <c r="R112" s="168" t="s">
        <v>266</v>
      </c>
      <c r="S112" s="39"/>
      <c r="T112" s="15" t="s">
        <v>58</v>
      </c>
      <c r="U112" s="15" t="s">
        <v>54</v>
      </c>
      <c r="V112" s="15" t="s">
        <v>55</v>
      </c>
      <c r="W112" s="40"/>
    </row>
    <row r="113" spans="2:23" x14ac:dyDescent="0.25">
      <c r="B113" s="20"/>
      <c r="C113" s="15"/>
      <c r="D113" s="15" t="s">
        <v>57</v>
      </c>
      <c r="E113" s="37"/>
      <c r="F113" s="37"/>
      <c r="G113" s="37" t="s">
        <v>58</v>
      </c>
      <c r="H113" s="37" t="s">
        <v>58</v>
      </c>
      <c r="I113" s="63"/>
      <c r="J113" s="15" t="s">
        <v>160</v>
      </c>
      <c r="K113" s="15" t="s">
        <v>48</v>
      </c>
      <c r="L113" s="38" t="s">
        <v>49</v>
      </c>
      <c r="M113" s="16">
        <v>0</v>
      </c>
      <c r="N113" s="79" t="s">
        <v>50</v>
      </c>
      <c r="O113" s="39"/>
      <c r="P113" s="39"/>
      <c r="Q113" s="15"/>
      <c r="R113" s="153"/>
      <c r="S113" s="39"/>
      <c r="T113" s="15" t="s">
        <v>58</v>
      </c>
      <c r="U113" s="15" t="s">
        <v>54</v>
      </c>
      <c r="V113" s="15" t="s">
        <v>55</v>
      </c>
      <c r="W113" s="40"/>
    </row>
    <row r="114" spans="2:23" x14ac:dyDescent="0.25">
      <c r="B114" s="20"/>
      <c r="C114" s="15"/>
      <c r="D114" s="38" t="s">
        <v>60</v>
      </c>
      <c r="E114" s="37"/>
      <c r="F114" s="37"/>
      <c r="G114" s="37" t="s">
        <v>58</v>
      </c>
      <c r="H114" s="37" t="s">
        <v>58</v>
      </c>
      <c r="I114" s="15"/>
      <c r="J114" s="15" t="s">
        <v>154</v>
      </c>
      <c r="K114" s="15" t="s">
        <v>48</v>
      </c>
      <c r="L114" s="38" t="s">
        <v>49</v>
      </c>
      <c r="M114" s="16">
        <v>0</v>
      </c>
      <c r="N114" s="79" t="s">
        <v>50</v>
      </c>
      <c r="O114" s="39"/>
      <c r="P114" s="39"/>
      <c r="Q114" s="15"/>
      <c r="R114" s="153"/>
      <c r="S114" s="39"/>
      <c r="T114" s="15" t="s">
        <v>58</v>
      </c>
      <c r="U114" s="15" t="s">
        <v>54</v>
      </c>
      <c r="V114" s="15" t="s">
        <v>55</v>
      </c>
      <c r="W114" s="40"/>
    </row>
    <row r="115" spans="2:23" ht="12.75" customHeight="1" x14ac:dyDescent="0.25">
      <c r="B115" s="20"/>
      <c r="C115" s="15"/>
      <c r="D115" s="15" t="s">
        <v>61</v>
      </c>
      <c r="E115" s="37"/>
      <c r="F115" s="37"/>
      <c r="G115" s="37" t="s">
        <v>58</v>
      </c>
      <c r="H115" s="37" t="s">
        <v>58</v>
      </c>
      <c r="I115" s="63"/>
      <c r="J115" s="15" t="s">
        <v>126</v>
      </c>
      <c r="K115" s="15" t="s">
        <v>48</v>
      </c>
      <c r="L115" s="38" t="s">
        <v>49</v>
      </c>
      <c r="M115" s="16">
        <v>0</v>
      </c>
      <c r="N115" s="79" t="s">
        <v>50</v>
      </c>
      <c r="O115" s="39"/>
      <c r="P115" s="39"/>
      <c r="Q115" s="15"/>
      <c r="R115" s="153"/>
      <c r="S115" s="39"/>
      <c r="T115" s="15" t="s">
        <v>58</v>
      </c>
      <c r="U115" s="15" t="s">
        <v>54</v>
      </c>
      <c r="V115" s="15" t="s">
        <v>55</v>
      </c>
      <c r="W115" s="40"/>
    </row>
    <row r="116" spans="2:23" x14ac:dyDescent="0.25">
      <c r="B116" s="20"/>
      <c r="C116" s="15"/>
      <c r="D116" s="15" t="s">
        <v>63</v>
      </c>
      <c r="E116" s="37"/>
      <c r="F116" s="37"/>
      <c r="G116" s="37" t="s">
        <v>58</v>
      </c>
      <c r="H116" s="37" t="s">
        <v>58</v>
      </c>
      <c r="I116" s="63"/>
      <c r="J116" s="15" t="s">
        <v>126</v>
      </c>
      <c r="K116" s="15" t="s">
        <v>48</v>
      </c>
      <c r="L116" s="38" t="s">
        <v>49</v>
      </c>
      <c r="M116" s="16">
        <v>0</v>
      </c>
      <c r="N116" s="79" t="s">
        <v>50</v>
      </c>
      <c r="O116" s="39"/>
      <c r="P116" s="39"/>
      <c r="Q116" s="15"/>
      <c r="R116" s="153"/>
      <c r="S116" s="39"/>
      <c r="T116" s="15" t="s">
        <v>58</v>
      </c>
      <c r="U116" s="15" t="s">
        <v>54</v>
      </c>
      <c r="V116" s="15" t="s">
        <v>55</v>
      </c>
      <c r="W116" s="40"/>
    </row>
    <row r="117" spans="2:23" x14ac:dyDescent="0.25">
      <c r="B117" s="20"/>
      <c r="C117" s="15"/>
      <c r="D117" s="15" t="s">
        <v>71</v>
      </c>
      <c r="E117" s="37"/>
      <c r="F117" s="37"/>
      <c r="G117" s="37" t="s">
        <v>58</v>
      </c>
      <c r="H117" s="37" t="s">
        <v>58</v>
      </c>
      <c r="I117" s="15"/>
      <c r="J117" s="15" t="s">
        <v>161</v>
      </c>
      <c r="K117" s="15" t="s">
        <v>73</v>
      </c>
      <c r="L117" s="38" t="s">
        <v>49</v>
      </c>
      <c r="M117" s="16">
        <v>0</v>
      </c>
      <c r="N117" s="79" t="s">
        <v>50</v>
      </c>
      <c r="O117" s="39"/>
      <c r="P117" s="39"/>
      <c r="Q117" s="15"/>
      <c r="R117" s="154"/>
      <c r="S117" s="39"/>
      <c r="T117" s="15" t="s">
        <v>58</v>
      </c>
      <c r="U117" s="15" t="s">
        <v>54</v>
      </c>
      <c r="V117" s="15" t="s">
        <v>55</v>
      </c>
      <c r="W117" s="40"/>
    </row>
    <row r="118" spans="2:23" x14ac:dyDescent="0.25">
      <c r="B118" s="43"/>
      <c r="C118" s="44"/>
      <c r="D118" s="44" t="s">
        <v>74</v>
      </c>
      <c r="E118" s="45"/>
      <c r="F118" s="45"/>
      <c r="G118" s="45">
        <v>43831</v>
      </c>
      <c r="H118" s="45" t="s">
        <v>58</v>
      </c>
      <c r="I118" s="44"/>
      <c r="J118" s="47" t="s">
        <v>75</v>
      </c>
      <c r="K118" s="44"/>
      <c r="L118" s="44" t="s">
        <v>76</v>
      </c>
      <c r="M118" s="47"/>
      <c r="N118" s="48"/>
      <c r="O118" s="48" t="s">
        <v>166</v>
      </c>
      <c r="P118" s="48" t="s">
        <v>78</v>
      </c>
      <c r="Q118" s="44"/>
      <c r="R118" s="44"/>
      <c r="S118" s="155" t="s">
        <v>167</v>
      </c>
      <c r="T118" s="44" t="s">
        <v>58</v>
      </c>
      <c r="U118" s="44" t="s">
        <v>54</v>
      </c>
      <c r="V118" s="44" t="s">
        <v>79</v>
      </c>
      <c r="W118" s="49" t="s">
        <v>80</v>
      </c>
    </row>
    <row r="119" spans="2:23" x14ac:dyDescent="0.25">
      <c r="B119" s="43"/>
      <c r="C119" s="44"/>
      <c r="D119" s="44" t="s">
        <v>81</v>
      </c>
      <c r="E119" s="45"/>
      <c r="F119" s="45"/>
      <c r="G119" s="45" t="s">
        <v>58</v>
      </c>
      <c r="H119" s="45" t="s">
        <v>58</v>
      </c>
      <c r="I119" s="44"/>
      <c r="J119" s="47" t="s">
        <v>58</v>
      </c>
      <c r="K119" s="44"/>
      <c r="L119" s="44" t="s">
        <v>76</v>
      </c>
      <c r="M119" s="47"/>
      <c r="N119" s="48"/>
      <c r="O119" s="48" t="s">
        <v>166</v>
      </c>
      <c r="P119" s="48" t="s">
        <v>78</v>
      </c>
      <c r="Q119" s="44"/>
      <c r="R119" s="44"/>
      <c r="S119" s="156"/>
      <c r="T119" s="44" t="s">
        <v>58</v>
      </c>
      <c r="U119" s="44" t="s">
        <v>54</v>
      </c>
      <c r="V119" s="44" t="s">
        <v>79</v>
      </c>
      <c r="W119" s="49" t="s">
        <v>58</v>
      </c>
    </row>
    <row r="120" spans="2:23" x14ac:dyDescent="0.25">
      <c r="B120" s="43"/>
      <c r="C120" s="44"/>
      <c r="D120" s="44" t="s">
        <v>82</v>
      </c>
      <c r="E120" s="45"/>
      <c r="F120" s="45"/>
      <c r="G120" s="45" t="s">
        <v>58</v>
      </c>
      <c r="H120" s="45" t="s">
        <v>58</v>
      </c>
      <c r="I120" s="44"/>
      <c r="J120" s="47" t="s">
        <v>58</v>
      </c>
      <c r="K120" s="44"/>
      <c r="L120" s="44" t="s">
        <v>76</v>
      </c>
      <c r="M120" s="47"/>
      <c r="N120" s="48"/>
      <c r="O120" s="48" t="s">
        <v>168</v>
      </c>
      <c r="P120" s="48" t="s">
        <v>78</v>
      </c>
      <c r="Q120" s="44"/>
      <c r="R120" s="44"/>
      <c r="S120" s="156"/>
      <c r="T120" s="44" t="s">
        <v>58</v>
      </c>
      <c r="U120" s="44" t="s">
        <v>54</v>
      </c>
      <c r="V120" s="44" t="s">
        <v>79</v>
      </c>
      <c r="W120" s="49" t="s">
        <v>58</v>
      </c>
    </row>
    <row r="121" spans="2:23" x14ac:dyDescent="0.25">
      <c r="B121" s="43"/>
      <c r="C121" s="44"/>
      <c r="D121" s="44" t="s">
        <v>84</v>
      </c>
      <c r="E121" s="45"/>
      <c r="F121" s="45"/>
      <c r="G121" s="45" t="s">
        <v>58</v>
      </c>
      <c r="H121" s="45" t="s">
        <v>58</v>
      </c>
      <c r="I121" s="44"/>
      <c r="J121" s="47" t="s">
        <v>58</v>
      </c>
      <c r="K121" s="44"/>
      <c r="L121" s="44" t="s">
        <v>76</v>
      </c>
      <c r="M121" s="47"/>
      <c r="N121" s="48"/>
      <c r="O121" s="48" t="s">
        <v>166</v>
      </c>
      <c r="P121" s="48" t="s">
        <v>78</v>
      </c>
      <c r="Q121" s="44"/>
      <c r="R121" s="44"/>
      <c r="S121" s="156"/>
      <c r="T121" s="44" t="s">
        <v>58</v>
      </c>
      <c r="U121" s="44" t="s">
        <v>54</v>
      </c>
      <c r="V121" s="44" t="s">
        <v>79</v>
      </c>
      <c r="W121" s="49" t="s">
        <v>58</v>
      </c>
    </row>
    <row r="122" spans="2:23" ht="26.4" x14ac:dyDescent="0.25">
      <c r="B122" s="43"/>
      <c r="C122" s="44"/>
      <c r="D122" s="44" t="s">
        <v>85</v>
      </c>
      <c r="E122" s="45"/>
      <c r="F122" s="45"/>
      <c r="G122" s="45" t="s">
        <v>45</v>
      </c>
      <c r="H122" s="45" t="s">
        <v>58</v>
      </c>
      <c r="I122" s="44"/>
      <c r="J122" s="47" t="s">
        <v>58</v>
      </c>
      <c r="K122" s="44"/>
      <c r="L122" s="44" t="s">
        <v>76</v>
      </c>
      <c r="M122" s="47"/>
      <c r="N122" s="48"/>
      <c r="O122" s="48" t="s">
        <v>168</v>
      </c>
      <c r="P122" s="48" t="s">
        <v>78</v>
      </c>
      <c r="Q122" s="44"/>
      <c r="R122" s="44"/>
      <c r="S122" s="156"/>
      <c r="T122" s="44" t="s">
        <v>58</v>
      </c>
      <c r="U122" s="44" t="s">
        <v>54</v>
      </c>
      <c r="V122" s="44" t="s">
        <v>79</v>
      </c>
      <c r="W122" s="71" t="s">
        <v>169</v>
      </c>
    </row>
    <row r="123" spans="2:23" x14ac:dyDescent="0.25">
      <c r="B123" s="43"/>
      <c r="C123" s="44"/>
      <c r="D123" s="44" t="s">
        <v>87</v>
      </c>
      <c r="E123" s="45"/>
      <c r="F123" s="45"/>
      <c r="G123" s="45" t="s">
        <v>58</v>
      </c>
      <c r="H123" s="45" t="s">
        <v>58</v>
      </c>
      <c r="I123" s="44"/>
      <c r="J123" s="47" t="s">
        <v>58</v>
      </c>
      <c r="K123" s="44"/>
      <c r="L123" s="44" t="s">
        <v>76</v>
      </c>
      <c r="M123" s="47"/>
      <c r="N123" s="48"/>
      <c r="O123" s="48" t="s">
        <v>168</v>
      </c>
      <c r="P123" s="48" t="s">
        <v>78</v>
      </c>
      <c r="Q123" s="44"/>
      <c r="R123" s="44"/>
      <c r="S123" s="156"/>
      <c r="T123" s="44" t="s">
        <v>58</v>
      </c>
      <c r="U123" s="44" t="s">
        <v>54</v>
      </c>
      <c r="V123" s="44" t="s">
        <v>79</v>
      </c>
      <c r="W123" s="49" t="s">
        <v>58</v>
      </c>
    </row>
    <row r="124" spans="2:23" ht="39.6" x14ac:dyDescent="0.25">
      <c r="B124" s="43"/>
      <c r="C124" s="44"/>
      <c r="D124" s="44" t="s">
        <v>88</v>
      </c>
      <c r="E124" s="45"/>
      <c r="F124" s="45"/>
      <c r="G124" s="45" t="s">
        <v>45</v>
      </c>
      <c r="H124" s="45" t="s">
        <v>58</v>
      </c>
      <c r="I124" s="44"/>
      <c r="J124" s="47" t="s">
        <v>58</v>
      </c>
      <c r="K124" s="44"/>
      <c r="L124" s="44" t="s">
        <v>76</v>
      </c>
      <c r="M124" s="47"/>
      <c r="N124" s="48"/>
      <c r="O124" s="48" t="s">
        <v>170</v>
      </c>
      <c r="P124" s="48" t="s">
        <v>78</v>
      </c>
      <c r="Q124" s="44"/>
      <c r="R124" s="44"/>
      <c r="S124" s="156"/>
      <c r="T124" s="44" t="s">
        <v>58</v>
      </c>
      <c r="U124" s="44" t="s">
        <v>54</v>
      </c>
      <c r="V124" s="44" t="s">
        <v>91</v>
      </c>
      <c r="W124" s="71" t="s">
        <v>171</v>
      </c>
    </row>
    <row r="125" spans="2:23" x14ac:dyDescent="0.25">
      <c r="B125" s="43"/>
      <c r="C125" s="44"/>
      <c r="D125" s="44" t="s">
        <v>93</v>
      </c>
      <c r="E125" s="45"/>
      <c r="F125" s="45"/>
      <c r="G125" s="45">
        <v>43831</v>
      </c>
      <c r="H125" s="45" t="s">
        <v>58</v>
      </c>
      <c r="I125" s="44"/>
      <c r="J125" s="47" t="s">
        <v>58</v>
      </c>
      <c r="K125" s="44"/>
      <c r="L125" s="44" t="s">
        <v>76</v>
      </c>
      <c r="M125" s="47"/>
      <c r="N125" s="48"/>
      <c r="O125" s="48" t="s">
        <v>172</v>
      </c>
      <c r="P125" s="48" t="s">
        <v>78</v>
      </c>
      <c r="Q125" s="44"/>
      <c r="R125" s="44"/>
      <c r="S125" s="156"/>
      <c r="T125" s="44" t="s">
        <v>58</v>
      </c>
      <c r="U125" s="44" t="s">
        <v>54</v>
      </c>
      <c r="V125" s="44" t="s">
        <v>91</v>
      </c>
      <c r="W125" s="49"/>
    </row>
    <row r="126" spans="2:23" x14ac:dyDescent="0.25">
      <c r="B126" s="43"/>
      <c r="C126" s="44"/>
      <c r="D126" s="44" t="s">
        <v>95</v>
      </c>
      <c r="E126" s="45"/>
      <c r="F126" s="45"/>
      <c r="G126" s="45" t="s">
        <v>45</v>
      </c>
      <c r="H126" s="45" t="s">
        <v>58</v>
      </c>
      <c r="I126" s="44"/>
      <c r="J126" s="47" t="s">
        <v>58</v>
      </c>
      <c r="K126" s="44"/>
      <c r="L126" s="44" t="s">
        <v>76</v>
      </c>
      <c r="M126" s="47"/>
      <c r="N126" s="48"/>
      <c r="O126" s="48" t="s">
        <v>173</v>
      </c>
      <c r="P126" s="48" t="s">
        <v>78</v>
      </c>
      <c r="Q126" s="44"/>
      <c r="R126" s="44"/>
      <c r="S126" s="156"/>
      <c r="T126" s="44" t="s">
        <v>58</v>
      </c>
      <c r="U126" s="44" t="s">
        <v>54</v>
      </c>
      <c r="V126" s="44" t="s">
        <v>91</v>
      </c>
      <c r="W126" s="49" t="s">
        <v>174</v>
      </c>
    </row>
    <row r="127" spans="2:23" ht="15" customHeight="1" x14ac:dyDescent="0.25">
      <c r="B127" s="43"/>
      <c r="C127" s="44"/>
      <c r="D127" s="44" t="s">
        <v>97</v>
      </c>
      <c r="E127" s="45"/>
      <c r="F127" s="45"/>
      <c r="G127" s="45">
        <v>43831</v>
      </c>
      <c r="H127" s="45" t="s">
        <v>58</v>
      </c>
      <c r="I127" s="44"/>
      <c r="J127" s="47" t="s">
        <v>58</v>
      </c>
      <c r="K127" s="44"/>
      <c r="L127" s="44" t="s">
        <v>76</v>
      </c>
      <c r="M127" s="47"/>
      <c r="N127" s="48"/>
      <c r="O127" s="48" t="s">
        <v>175</v>
      </c>
      <c r="P127" s="48" t="s">
        <v>78</v>
      </c>
      <c r="Q127" s="44"/>
      <c r="R127" s="44"/>
      <c r="S127" s="156"/>
      <c r="T127" s="44" t="s">
        <v>58</v>
      </c>
      <c r="U127" s="44" t="s">
        <v>54</v>
      </c>
      <c r="V127" s="44" t="s">
        <v>91</v>
      </c>
      <c r="W127" s="49"/>
    </row>
    <row r="128" spans="2:23" x14ac:dyDescent="0.25">
      <c r="B128" s="43"/>
      <c r="C128" s="44"/>
      <c r="D128" s="44" t="s">
        <v>99</v>
      </c>
      <c r="E128" s="45"/>
      <c r="F128" s="45"/>
      <c r="G128" s="45" t="s">
        <v>58</v>
      </c>
      <c r="H128" s="45" t="s">
        <v>58</v>
      </c>
      <c r="I128" s="44"/>
      <c r="J128" s="47" t="s">
        <v>58</v>
      </c>
      <c r="K128" s="44"/>
      <c r="L128" s="44" t="s">
        <v>76</v>
      </c>
      <c r="M128" s="47"/>
      <c r="N128" s="48"/>
      <c r="O128" s="48" t="s">
        <v>176</v>
      </c>
      <c r="P128" s="48" t="s">
        <v>78</v>
      </c>
      <c r="Q128" s="44"/>
      <c r="R128" s="44"/>
      <c r="S128" s="156"/>
      <c r="T128" s="44" t="s">
        <v>58</v>
      </c>
      <c r="U128" s="44" t="s">
        <v>54</v>
      </c>
      <c r="V128" s="44" t="s">
        <v>91</v>
      </c>
      <c r="W128" s="49"/>
    </row>
    <row r="129" spans="2:23" ht="12.75" customHeight="1" thickBot="1" x14ac:dyDescent="0.3">
      <c r="B129" s="50"/>
      <c r="C129" s="51"/>
      <c r="D129" s="51" t="s">
        <v>100</v>
      </c>
      <c r="E129" s="52"/>
      <c r="F129" s="52"/>
      <c r="G129" s="52" t="s">
        <v>58</v>
      </c>
      <c r="H129" s="52" t="s">
        <v>58</v>
      </c>
      <c r="I129" s="51"/>
      <c r="J129" s="53" t="s">
        <v>58</v>
      </c>
      <c r="K129" s="51"/>
      <c r="L129" s="51" t="s">
        <v>76</v>
      </c>
      <c r="M129" s="53"/>
      <c r="N129" s="54"/>
      <c r="O129" s="54" t="s">
        <v>176</v>
      </c>
      <c r="P129" s="54" t="s">
        <v>78</v>
      </c>
      <c r="Q129" s="51"/>
      <c r="R129" s="51"/>
      <c r="S129" s="157"/>
      <c r="T129" s="51" t="s">
        <v>58</v>
      </c>
      <c r="U129" s="51" t="s">
        <v>54</v>
      </c>
      <c r="V129" s="51" t="s">
        <v>91</v>
      </c>
      <c r="W129" s="55"/>
    </row>
    <row r="130" spans="2:23" x14ac:dyDescent="0.25">
      <c r="B130" s="31" t="s">
        <v>43</v>
      </c>
      <c r="C130" s="74" t="s">
        <v>185</v>
      </c>
      <c r="D130" s="32" t="s">
        <v>44</v>
      </c>
      <c r="E130" s="33">
        <v>43881</v>
      </c>
      <c r="F130" s="33">
        <v>45646</v>
      </c>
      <c r="G130" s="33" t="s">
        <v>180</v>
      </c>
      <c r="H130" s="33">
        <v>46022</v>
      </c>
      <c r="I130" s="32" t="s">
        <v>46</v>
      </c>
      <c r="J130" s="56">
        <v>12000</v>
      </c>
      <c r="K130" s="32" t="s">
        <v>48</v>
      </c>
      <c r="L130" s="32" t="s">
        <v>49</v>
      </c>
      <c r="M130" s="34">
        <f>345.25/365</f>
        <v>0.94589041095890414</v>
      </c>
      <c r="N130" s="35" t="s">
        <v>50</v>
      </c>
      <c r="O130" s="57"/>
      <c r="P130" s="35"/>
      <c r="Q130" s="32" t="s">
        <v>181</v>
      </c>
      <c r="R130" s="152" t="s">
        <v>266</v>
      </c>
      <c r="S130" s="32"/>
      <c r="T130" s="32" t="s">
        <v>53</v>
      </c>
      <c r="U130" s="32" t="s">
        <v>54</v>
      </c>
      <c r="V130" s="32" t="s">
        <v>55</v>
      </c>
      <c r="W130" s="36" t="s">
        <v>182</v>
      </c>
    </row>
    <row r="131" spans="2:23" x14ac:dyDescent="0.25">
      <c r="B131" s="20"/>
      <c r="C131" s="15"/>
      <c r="D131" s="15" t="s">
        <v>60</v>
      </c>
      <c r="E131" s="37"/>
      <c r="F131" s="37"/>
      <c r="G131" s="37" t="s">
        <v>58</v>
      </c>
      <c r="H131" s="37" t="s">
        <v>58</v>
      </c>
      <c r="I131" s="15"/>
      <c r="J131" s="16">
        <v>12000</v>
      </c>
      <c r="K131" s="15" t="s">
        <v>48</v>
      </c>
      <c r="L131" s="15" t="s">
        <v>49</v>
      </c>
      <c r="M131" s="16">
        <v>0</v>
      </c>
      <c r="N131" s="39" t="s">
        <v>50</v>
      </c>
      <c r="O131" s="19"/>
      <c r="P131" s="39"/>
      <c r="Q131" s="15"/>
      <c r="R131" s="153"/>
      <c r="S131" s="15"/>
      <c r="T131" s="15" t="s">
        <v>58</v>
      </c>
      <c r="U131" s="15" t="s">
        <v>54</v>
      </c>
      <c r="V131" s="15" t="s">
        <v>55</v>
      </c>
      <c r="W131" s="40" t="s">
        <v>58</v>
      </c>
    </row>
    <row r="132" spans="2:23" x14ac:dyDescent="0.25">
      <c r="B132" s="20"/>
      <c r="C132" s="15"/>
      <c r="D132" s="15" t="s">
        <v>61</v>
      </c>
      <c r="E132" s="37"/>
      <c r="F132" s="37"/>
      <c r="G132" s="37" t="s">
        <v>58</v>
      </c>
      <c r="H132" s="37" t="s">
        <v>58</v>
      </c>
      <c r="I132" s="15"/>
      <c r="J132" s="16">
        <v>3000</v>
      </c>
      <c r="K132" s="15" t="s">
        <v>48</v>
      </c>
      <c r="L132" s="15" t="s">
        <v>49</v>
      </c>
      <c r="M132" s="16">
        <v>0</v>
      </c>
      <c r="N132" s="39" t="s">
        <v>50</v>
      </c>
      <c r="O132" s="19"/>
      <c r="P132" s="39"/>
      <c r="Q132" s="15"/>
      <c r="R132" s="153"/>
      <c r="S132" s="15"/>
      <c r="T132" s="15" t="s">
        <v>58</v>
      </c>
      <c r="U132" s="15" t="s">
        <v>54</v>
      </c>
      <c r="V132" s="15" t="s">
        <v>55</v>
      </c>
      <c r="W132" s="40" t="s">
        <v>58</v>
      </c>
    </row>
    <row r="133" spans="2:23" ht="12.75" customHeight="1" x14ac:dyDescent="0.25">
      <c r="B133" s="20"/>
      <c r="C133" s="15"/>
      <c r="D133" s="15" t="s">
        <v>63</v>
      </c>
      <c r="E133" s="37"/>
      <c r="F133" s="37"/>
      <c r="G133" s="37" t="s">
        <v>58</v>
      </c>
      <c r="H133" s="37" t="s">
        <v>58</v>
      </c>
      <c r="I133" s="15"/>
      <c r="J133" s="16">
        <f>J132</f>
        <v>3000</v>
      </c>
      <c r="K133" s="15" t="s">
        <v>48</v>
      </c>
      <c r="L133" s="15" t="s">
        <v>49</v>
      </c>
      <c r="M133" s="16">
        <v>0</v>
      </c>
      <c r="N133" s="39" t="s">
        <v>50</v>
      </c>
      <c r="O133" s="19"/>
      <c r="P133" s="39"/>
      <c r="Q133" s="15"/>
      <c r="R133" s="153"/>
      <c r="S133" s="15"/>
      <c r="T133" s="15" t="s">
        <v>58</v>
      </c>
      <c r="U133" s="15" t="s">
        <v>54</v>
      </c>
      <c r="V133" s="15" t="s">
        <v>55</v>
      </c>
      <c r="W133" s="40" t="s">
        <v>58</v>
      </c>
    </row>
    <row r="134" spans="2:23" x14ac:dyDescent="0.25">
      <c r="B134" s="20"/>
      <c r="C134" s="15"/>
      <c r="D134" s="15" t="s">
        <v>71</v>
      </c>
      <c r="E134" s="37"/>
      <c r="F134" s="37"/>
      <c r="G134" s="37" t="s">
        <v>58</v>
      </c>
      <c r="H134" s="37" t="s">
        <v>58</v>
      </c>
      <c r="I134" s="15"/>
      <c r="J134" s="16">
        <v>720000</v>
      </c>
      <c r="K134" s="15" t="s">
        <v>73</v>
      </c>
      <c r="L134" s="15" t="s">
        <v>49</v>
      </c>
      <c r="M134" s="16">
        <v>0</v>
      </c>
      <c r="N134" s="39" t="s">
        <v>50</v>
      </c>
      <c r="O134" s="19"/>
      <c r="P134" s="39"/>
      <c r="Q134" s="15"/>
      <c r="R134" s="153"/>
      <c r="S134" s="63"/>
      <c r="T134" s="15" t="s">
        <v>58</v>
      </c>
      <c r="U134" s="15" t="s">
        <v>54</v>
      </c>
      <c r="V134" s="15" t="s">
        <v>55</v>
      </c>
      <c r="W134" s="40" t="s">
        <v>58</v>
      </c>
    </row>
    <row r="135" spans="2:23" x14ac:dyDescent="0.25">
      <c r="B135" s="20"/>
      <c r="C135" s="15"/>
      <c r="D135" s="15" t="s">
        <v>110</v>
      </c>
      <c r="E135" s="37"/>
      <c r="F135" s="37"/>
      <c r="G135" s="37">
        <v>43922</v>
      </c>
      <c r="H135" s="37" t="s">
        <v>58</v>
      </c>
      <c r="I135" s="15"/>
      <c r="J135" s="16">
        <v>0</v>
      </c>
      <c r="K135" s="15" t="s">
        <v>48</v>
      </c>
      <c r="L135" s="15" t="s">
        <v>49</v>
      </c>
      <c r="M135" s="17">
        <f>25.94/365</f>
        <v>7.1068493150684933E-2</v>
      </c>
      <c r="N135" s="39" t="s">
        <v>50</v>
      </c>
      <c r="O135" s="19"/>
      <c r="P135" s="39"/>
      <c r="Q135" s="15" t="s">
        <v>183</v>
      </c>
      <c r="R135" s="153"/>
      <c r="S135" s="63"/>
      <c r="T135" s="15" t="s">
        <v>58</v>
      </c>
      <c r="U135" s="15" t="s">
        <v>54</v>
      </c>
      <c r="V135" s="15" t="s">
        <v>55</v>
      </c>
      <c r="W135" s="40"/>
    </row>
    <row r="136" spans="2:23" x14ac:dyDescent="0.25">
      <c r="B136" s="20"/>
      <c r="C136" s="15"/>
      <c r="D136" s="15" t="s">
        <v>44</v>
      </c>
      <c r="E136" s="37"/>
      <c r="F136" s="37"/>
      <c r="G136" s="37">
        <v>46023</v>
      </c>
      <c r="H136" s="37">
        <v>47118</v>
      </c>
      <c r="I136" s="15"/>
      <c r="J136" s="16">
        <v>9000</v>
      </c>
      <c r="K136" s="15" t="s">
        <v>48</v>
      </c>
      <c r="L136" s="15" t="s">
        <v>49</v>
      </c>
      <c r="M136" s="17">
        <f>345.25/365</f>
        <v>0.94589041095890414</v>
      </c>
      <c r="N136" s="39" t="s">
        <v>50</v>
      </c>
      <c r="O136" s="19"/>
      <c r="P136" s="39"/>
      <c r="Q136" s="15" t="s">
        <v>181</v>
      </c>
      <c r="R136" s="168" t="s">
        <v>266</v>
      </c>
      <c r="S136" s="63"/>
      <c r="T136" s="15" t="s">
        <v>58</v>
      </c>
      <c r="U136" s="15" t="s">
        <v>54</v>
      </c>
      <c r="V136" s="15" t="s">
        <v>55</v>
      </c>
      <c r="W136" s="40"/>
    </row>
    <row r="137" spans="2:23" x14ac:dyDescent="0.25">
      <c r="B137" s="20"/>
      <c r="C137" s="15"/>
      <c r="D137" s="15" t="s">
        <v>60</v>
      </c>
      <c r="E137" s="37"/>
      <c r="F137" s="37"/>
      <c r="G137" s="37" t="s">
        <v>58</v>
      </c>
      <c r="H137" s="37" t="s">
        <v>58</v>
      </c>
      <c r="I137" s="15"/>
      <c r="J137" s="16">
        <v>9000</v>
      </c>
      <c r="K137" s="15" t="s">
        <v>48</v>
      </c>
      <c r="L137" s="15" t="s">
        <v>49</v>
      </c>
      <c r="M137" s="16">
        <v>0</v>
      </c>
      <c r="N137" s="39" t="s">
        <v>50</v>
      </c>
      <c r="O137" s="19"/>
      <c r="P137" s="39"/>
      <c r="Q137" s="15"/>
      <c r="R137" s="153"/>
      <c r="S137" s="63"/>
      <c r="T137" s="15" t="s">
        <v>58</v>
      </c>
      <c r="U137" s="15" t="s">
        <v>54</v>
      </c>
      <c r="V137" s="15" t="s">
        <v>55</v>
      </c>
      <c r="W137" s="40"/>
    </row>
    <row r="138" spans="2:23" x14ac:dyDescent="0.25">
      <c r="B138" s="20"/>
      <c r="C138" s="15"/>
      <c r="D138" s="15" t="s">
        <v>61</v>
      </c>
      <c r="E138" s="37"/>
      <c r="F138" s="37"/>
      <c r="G138" s="37" t="s">
        <v>58</v>
      </c>
      <c r="H138" s="37" t="s">
        <v>58</v>
      </c>
      <c r="I138" s="15"/>
      <c r="J138" s="16">
        <v>2250</v>
      </c>
      <c r="K138" s="15" t="s">
        <v>48</v>
      </c>
      <c r="L138" s="15" t="s">
        <v>49</v>
      </c>
      <c r="M138" s="16">
        <v>0</v>
      </c>
      <c r="N138" s="39" t="s">
        <v>50</v>
      </c>
      <c r="O138" s="19"/>
      <c r="P138" s="39"/>
      <c r="Q138" s="15"/>
      <c r="R138" s="153"/>
      <c r="S138" s="63"/>
      <c r="T138" s="15" t="s">
        <v>58</v>
      </c>
      <c r="U138" s="15" t="s">
        <v>54</v>
      </c>
      <c r="V138" s="15" t="s">
        <v>55</v>
      </c>
      <c r="W138" s="40"/>
    </row>
    <row r="139" spans="2:23" x14ac:dyDescent="0.25">
      <c r="B139" s="20"/>
      <c r="C139" s="15"/>
      <c r="D139" s="15" t="s">
        <v>63</v>
      </c>
      <c r="E139" s="37"/>
      <c r="F139" s="37"/>
      <c r="G139" s="37" t="s">
        <v>58</v>
      </c>
      <c r="H139" s="37" t="s">
        <v>58</v>
      </c>
      <c r="I139" s="15"/>
      <c r="J139" s="16">
        <v>2250</v>
      </c>
      <c r="K139" s="15" t="s">
        <v>48</v>
      </c>
      <c r="L139" s="15" t="s">
        <v>49</v>
      </c>
      <c r="M139" s="16">
        <v>0</v>
      </c>
      <c r="N139" s="39" t="s">
        <v>50</v>
      </c>
      <c r="O139" s="19"/>
      <c r="P139" s="39"/>
      <c r="Q139" s="15"/>
      <c r="R139" s="153"/>
      <c r="S139" s="63"/>
      <c r="T139" s="15" t="s">
        <v>58</v>
      </c>
      <c r="U139" s="15" t="s">
        <v>54</v>
      </c>
      <c r="V139" s="15" t="s">
        <v>55</v>
      </c>
      <c r="W139" s="40"/>
    </row>
    <row r="140" spans="2:23" x14ac:dyDescent="0.25">
      <c r="B140" s="20"/>
      <c r="C140" s="15"/>
      <c r="D140" s="15" t="s">
        <v>71</v>
      </c>
      <c r="E140" s="37"/>
      <c r="F140" s="37"/>
      <c r="G140" s="37" t="s">
        <v>58</v>
      </c>
      <c r="H140" s="37" t="s">
        <v>58</v>
      </c>
      <c r="I140" s="15"/>
      <c r="J140" s="16">
        <v>540000</v>
      </c>
      <c r="K140" s="15" t="s">
        <v>73</v>
      </c>
      <c r="L140" s="15" t="s">
        <v>49</v>
      </c>
      <c r="M140" s="16">
        <v>0</v>
      </c>
      <c r="N140" s="39" t="s">
        <v>50</v>
      </c>
      <c r="O140" s="19"/>
      <c r="P140" s="39"/>
      <c r="Q140" s="15"/>
      <c r="R140" s="153"/>
      <c r="S140" s="63"/>
      <c r="T140" s="15" t="s">
        <v>58</v>
      </c>
      <c r="U140" s="15" t="s">
        <v>54</v>
      </c>
      <c r="V140" s="15" t="s">
        <v>55</v>
      </c>
      <c r="W140" s="40"/>
    </row>
    <row r="141" spans="2:23" x14ac:dyDescent="0.25">
      <c r="B141" s="20"/>
      <c r="C141" s="15"/>
      <c r="D141" s="15" t="s">
        <v>110</v>
      </c>
      <c r="E141" s="37"/>
      <c r="F141" s="37"/>
      <c r="G141" s="37" t="s">
        <v>58</v>
      </c>
      <c r="H141" s="37" t="s">
        <v>58</v>
      </c>
      <c r="I141" s="15"/>
      <c r="J141" s="16">
        <v>0</v>
      </c>
      <c r="K141" s="15" t="s">
        <v>48</v>
      </c>
      <c r="L141" s="15" t="s">
        <v>49</v>
      </c>
      <c r="M141" s="17">
        <f>25.94/365</f>
        <v>7.1068493150684933E-2</v>
      </c>
      <c r="N141" s="39" t="s">
        <v>50</v>
      </c>
      <c r="O141" s="19"/>
      <c r="P141" s="39"/>
      <c r="Q141" s="15" t="s">
        <v>183</v>
      </c>
      <c r="R141" s="154"/>
      <c r="S141" s="63"/>
      <c r="T141" s="15" t="s">
        <v>58</v>
      </c>
      <c r="U141" s="15" t="s">
        <v>54</v>
      </c>
      <c r="V141" s="15" t="s">
        <v>55</v>
      </c>
      <c r="W141" s="40"/>
    </row>
    <row r="142" spans="2:23" x14ac:dyDescent="0.25">
      <c r="B142" s="43"/>
      <c r="C142" s="44"/>
      <c r="D142" s="44" t="s">
        <v>74</v>
      </c>
      <c r="E142" s="45"/>
      <c r="F142" s="45"/>
      <c r="G142" s="45">
        <v>43922</v>
      </c>
      <c r="H142" s="45" t="s">
        <v>58</v>
      </c>
      <c r="I142" s="44"/>
      <c r="J142" s="47" t="s">
        <v>75</v>
      </c>
      <c r="K142" s="44"/>
      <c r="L142" s="44" t="s">
        <v>76</v>
      </c>
      <c r="M142" s="44"/>
      <c r="N142" s="48"/>
      <c r="O142" s="65">
        <v>9.1800000000000007E-2</v>
      </c>
      <c r="P142" s="48" t="s">
        <v>78</v>
      </c>
      <c r="Q142" s="44"/>
      <c r="R142" s="69"/>
      <c r="S142" s="155" t="s">
        <v>159</v>
      </c>
      <c r="T142" s="44" t="s">
        <v>58</v>
      </c>
      <c r="U142" s="44" t="s">
        <v>54</v>
      </c>
      <c r="V142" s="44" t="s">
        <v>79</v>
      </c>
      <c r="W142" s="49" t="s">
        <v>80</v>
      </c>
    </row>
    <row r="143" spans="2:23" x14ac:dyDescent="0.25">
      <c r="B143" s="43"/>
      <c r="C143" s="44"/>
      <c r="D143" s="44" t="s">
        <v>81</v>
      </c>
      <c r="E143" s="45"/>
      <c r="F143" s="45"/>
      <c r="G143" s="45" t="s">
        <v>58</v>
      </c>
      <c r="H143" s="45" t="s">
        <v>58</v>
      </c>
      <c r="I143" s="44"/>
      <c r="J143" s="47" t="s">
        <v>58</v>
      </c>
      <c r="K143" s="44"/>
      <c r="L143" s="44" t="s">
        <v>76</v>
      </c>
      <c r="M143" s="44"/>
      <c r="N143" s="48"/>
      <c r="O143" s="65">
        <v>9.1800000000000007E-2</v>
      </c>
      <c r="P143" s="48" t="s">
        <v>78</v>
      </c>
      <c r="Q143" s="44"/>
      <c r="R143" s="69"/>
      <c r="S143" s="156"/>
      <c r="T143" s="44" t="s">
        <v>58</v>
      </c>
      <c r="U143" s="44" t="s">
        <v>54</v>
      </c>
      <c r="V143" s="44" t="s">
        <v>79</v>
      </c>
      <c r="W143" s="49" t="s">
        <v>58</v>
      </c>
    </row>
    <row r="144" spans="2:23" x14ac:dyDescent="0.25">
      <c r="B144" s="43"/>
      <c r="C144" s="44"/>
      <c r="D144" s="44" t="s">
        <v>82</v>
      </c>
      <c r="E144" s="45"/>
      <c r="F144" s="45"/>
      <c r="G144" s="45" t="s">
        <v>58</v>
      </c>
      <c r="H144" s="45" t="s">
        <v>58</v>
      </c>
      <c r="I144" s="44"/>
      <c r="J144" s="47" t="s">
        <v>58</v>
      </c>
      <c r="K144" s="44"/>
      <c r="L144" s="44" t="s">
        <v>76</v>
      </c>
      <c r="M144" s="44"/>
      <c r="N144" s="48"/>
      <c r="O144" s="65">
        <v>4.5900000000000003E-2</v>
      </c>
      <c r="P144" s="48" t="s">
        <v>78</v>
      </c>
      <c r="Q144" s="44"/>
      <c r="R144" s="69"/>
      <c r="S144" s="156"/>
      <c r="T144" s="44" t="s">
        <v>58</v>
      </c>
      <c r="U144" s="44" t="s">
        <v>54</v>
      </c>
      <c r="V144" s="44" t="s">
        <v>79</v>
      </c>
      <c r="W144" s="49" t="s">
        <v>58</v>
      </c>
    </row>
    <row r="145" spans="2:23" x14ac:dyDescent="0.25">
      <c r="B145" s="43"/>
      <c r="C145" s="44"/>
      <c r="D145" s="44" t="s">
        <v>84</v>
      </c>
      <c r="E145" s="45"/>
      <c r="F145" s="45"/>
      <c r="G145" s="45" t="s">
        <v>58</v>
      </c>
      <c r="H145" s="45" t="s">
        <v>58</v>
      </c>
      <c r="I145" s="44"/>
      <c r="J145" s="47" t="s">
        <v>58</v>
      </c>
      <c r="K145" s="44"/>
      <c r="L145" s="44" t="s">
        <v>76</v>
      </c>
      <c r="M145" s="44"/>
      <c r="N145" s="48"/>
      <c r="O145" s="65">
        <v>9.1800000000000007E-2</v>
      </c>
      <c r="P145" s="48" t="s">
        <v>78</v>
      </c>
      <c r="Q145" s="44"/>
      <c r="R145" s="69"/>
      <c r="S145" s="156"/>
      <c r="T145" s="44" t="s">
        <v>58</v>
      </c>
      <c r="U145" s="44" t="s">
        <v>54</v>
      </c>
      <c r="V145" s="44" t="s">
        <v>79</v>
      </c>
      <c r="W145" s="49" t="s">
        <v>58</v>
      </c>
    </row>
    <row r="146" spans="2:23" x14ac:dyDescent="0.25">
      <c r="B146" s="43"/>
      <c r="C146" s="44"/>
      <c r="D146" s="44" t="s">
        <v>88</v>
      </c>
      <c r="E146" s="45"/>
      <c r="F146" s="45"/>
      <c r="G146" s="45" t="s">
        <v>58</v>
      </c>
      <c r="H146" s="45" t="s">
        <v>58</v>
      </c>
      <c r="I146" s="44"/>
      <c r="J146" s="47" t="s">
        <v>58</v>
      </c>
      <c r="K146" s="44"/>
      <c r="L146" s="44" t="s">
        <v>76</v>
      </c>
      <c r="M146" s="44"/>
      <c r="N146" s="48"/>
      <c r="O146" s="65" t="s">
        <v>170</v>
      </c>
      <c r="P146" s="48" t="s">
        <v>78</v>
      </c>
      <c r="Q146" s="44"/>
      <c r="R146" s="69"/>
      <c r="S146" s="156"/>
      <c r="T146" s="44" t="s">
        <v>58</v>
      </c>
      <c r="U146" s="44" t="s">
        <v>54</v>
      </c>
      <c r="V146" s="44" t="s">
        <v>91</v>
      </c>
      <c r="W146" s="71" t="s">
        <v>184</v>
      </c>
    </row>
    <row r="147" spans="2:23" x14ac:dyDescent="0.25">
      <c r="B147" s="43"/>
      <c r="C147" s="44"/>
      <c r="D147" s="44" t="s">
        <v>93</v>
      </c>
      <c r="E147" s="45"/>
      <c r="F147" s="45"/>
      <c r="G147" s="45" t="s">
        <v>58</v>
      </c>
      <c r="H147" s="45" t="s">
        <v>58</v>
      </c>
      <c r="I147" s="44"/>
      <c r="J147" s="44" t="s">
        <v>58</v>
      </c>
      <c r="K147" s="44"/>
      <c r="L147" s="44" t="s">
        <v>76</v>
      </c>
      <c r="M147" s="44"/>
      <c r="N147" s="48"/>
      <c r="O147" s="65">
        <v>0.94</v>
      </c>
      <c r="P147" s="48" t="s">
        <v>78</v>
      </c>
      <c r="Q147" s="44"/>
      <c r="R147" s="69"/>
      <c r="S147" s="156"/>
      <c r="T147" s="44" t="s">
        <v>58</v>
      </c>
      <c r="U147" s="44" t="s">
        <v>54</v>
      </c>
      <c r="V147" s="44" t="s">
        <v>91</v>
      </c>
      <c r="W147" s="89"/>
    </row>
    <row r="148" spans="2:23" x14ac:dyDescent="0.25">
      <c r="B148" s="43"/>
      <c r="C148" s="44"/>
      <c r="D148" s="44" t="s">
        <v>95</v>
      </c>
      <c r="E148" s="45"/>
      <c r="F148" s="45"/>
      <c r="G148" s="45" t="s">
        <v>58</v>
      </c>
      <c r="H148" s="45" t="s">
        <v>58</v>
      </c>
      <c r="I148" s="44"/>
      <c r="J148" s="44" t="s">
        <v>58</v>
      </c>
      <c r="K148" s="44"/>
      <c r="L148" s="44" t="s">
        <v>76</v>
      </c>
      <c r="M148" s="44"/>
      <c r="N148" s="48"/>
      <c r="O148" s="65">
        <v>1.83</v>
      </c>
      <c r="P148" s="48" t="s">
        <v>78</v>
      </c>
      <c r="Q148" s="44"/>
      <c r="R148" s="69"/>
      <c r="S148" s="156"/>
      <c r="T148" s="44" t="s">
        <v>58</v>
      </c>
      <c r="U148" s="44" t="s">
        <v>54</v>
      </c>
      <c r="V148" s="44" t="s">
        <v>91</v>
      </c>
      <c r="W148" s="89"/>
    </row>
    <row r="149" spans="2:23" ht="12.75" customHeight="1" x14ac:dyDescent="0.25">
      <c r="B149" s="43"/>
      <c r="C149" s="44"/>
      <c r="D149" s="44" t="s">
        <v>97</v>
      </c>
      <c r="E149" s="45"/>
      <c r="F149" s="45"/>
      <c r="G149" s="45" t="s">
        <v>58</v>
      </c>
      <c r="H149" s="45" t="s">
        <v>58</v>
      </c>
      <c r="I149" s="44"/>
      <c r="J149" s="44" t="s">
        <v>58</v>
      </c>
      <c r="K149" s="44"/>
      <c r="L149" s="44" t="s">
        <v>76</v>
      </c>
      <c r="M149" s="44"/>
      <c r="N149" s="48"/>
      <c r="O149" s="65">
        <v>3.74</v>
      </c>
      <c r="P149" s="48" t="s">
        <v>78</v>
      </c>
      <c r="Q149" s="44"/>
      <c r="R149" s="69"/>
      <c r="S149" s="156"/>
      <c r="T149" s="44" t="s">
        <v>58</v>
      </c>
      <c r="U149" s="44" t="s">
        <v>54</v>
      </c>
      <c r="V149" s="44" t="s">
        <v>91</v>
      </c>
      <c r="W149" s="89"/>
    </row>
    <row r="150" spans="2:23" x14ac:dyDescent="0.25">
      <c r="B150" s="43"/>
      <c r="C150" s="44"/>
      <c r="D150" s="44" t="s">
        <v>99</v>
      </c>
      <c r="E150" s="45"/>
      <c r="F150" s="45"/>
      <c r="G150" s="45" t="s">
        <v>58</v>
      </c>
      <c r="H150" s="45" t="s">
        <v>58</v>
      </c>
      <c r="I150" s="44"/>
      <c r="J150" s="44" t="s">
        <v>58</v>
      </c>
      <c r="K150" s="44"/>
      <c r="L150" s="44" t="s">
        <v>76</v>
      </c>
      <c r="M150" s="44"/>
      <c r="N150" s="48"/>
      <c r="O150" s="65">
        <v>10.37</v>
      </c>
      <c r="P150" s="48" t="s">
        <v>78</v>
      </c>
      <c r="Q150" s="44"/>
      <c r="R150" s="69"/>
      <c r="S150" s="156"/>
      <c r="T150" s="44" t="s">
        <v>58</v>
      </c>
      <c r="U150" s="44" t="s">
        <v>54</v>
      </c>
      <c r="V150" s="44" t="s">
        <v>91</v>
      </c>
      <c r="W150" s="89"/>
    </row>
    <row r="151" spans="2:23" ht="13.8" thickBot="1" x14ac:dyDescent="0.3">
      <c r="B151" s="50"/>
      <c r="C151" s="51"/>
      <c r="D151" s="51" t="s">
        <v>100</v>
      </c>
      <c r="E151" s="52"/>
      <c r="F151" s="52"/>
      <c r="G151" s="52" t="s">
        <v>58</v>
      </c>
      <c r="H151" s="52" t="s">
        <v>58</v>
      </c>
      <c r="I151" s="51"/>
      <c r="J151" s="51" t="s">
        <v>58</v>
      </c>
      <c r="K151" s="51"/>
      <c r="L151" s="51" t="s">
        <v>76</v>
      </c>
      <c r="M151" s="51"/>
      <c r="N151" s="54"/>
      <c r="O151" s="72">
        <v>10.37</v>
      </c>
      <c r="P151" s="54" t="s">
        <v>78</v>
      </c>
      <c r="Q151" s="51"/>
      <c r="R151" s="73"/>
      <c r="S151" s="157"/>
      <c r="T151" s="51" t="s">
        <v>58</v>
      </c>
      <c r="U151" s="51" t="s">
        <v>54</v>
      </c>
      <c r="V151" s="51" t="s">
        <v>91</v>
      </c>
      <c r="W151" s="90"/>
    </row>
    <row r="152" spans="2:23" x14ac:dyDescent="0.25">
      <c r="B152" s="31" t="s">
        <v>43</v>
      </c>
      <c r="C152" s="74" t="s">
        <v>197</v>
      </c>
      <c r="D152" s="32" t="s">
        <v>44</v>
      </c>
      <c r="E152" s="33">
        <v>43034</v>
      </c>
      <c r="F152" s="33">
        <v>45204</v>
      </c>
      <c r="G152" s="33" t="s">
        <v>186</v>
      </c>
      <c r="H152" s="33">
        <v>46387</v>
      </c>
      <c r="I152" s="32" t="s">
        <v>46</v>
      </c>
      <c r="J152" s="56">
        <v>6000</v>
      </c>
      <c r="K152" s="32" t="s">
        <v>48</v>
      </c>
      <c r="L152" s="32" t="s">
        <v>49</v>
      </c>
      <c r="M152" s="34">
        <f>356.93/365</f>
        <v>0.97789041095890417</v>
      </c>
      <c r="N152" s="35" t="s">
        <v>50</v>
      </c>
      <c r="O152" s="91"/>
      <c r="P152" s="35"/>
      <c r="Q152" s="32" t="s">
        <v>187</v>
      </c>
      <c r="R152" s="152" t="s">
        <v>267</v>
      </c>
      <c r="S152" s="32"/>
      <c r="T152" s="32" t="s">
        <v>53</v>
      </c>
      <c r="U152" s="32" t="s">
        <v>157</v>
      </c>
      <c r="V152" s="32" t="s">
        <v>55</v>
      </c>
      <c r="W152" s="36" t="s">
        <v>189</v>
      </c>
    </row>
    <row r="153" spans="2:23" x14ac:dyDescent="0.25">
      <c r="B153" s="20"/>
      <c r="C153" s="15"/>
      <c r="D153" s="15" t="s">
        <v>60</v>
      </c>
      <c r="E153" s="37"/>
      <c r="F153" s="37"/>
      <c r="G153" s="37" t="s">
        <v>58</v>
      </c>
      <c r="H153" s="37"/>
      <c r="I153" s="15"/>
      <c r="J153" s="16">
        <v>6000</v>
      </c>
      <c r="K153" s="15" t="s">
        <v>48</v>
      </c>
      <c r="L153" s="15" t="s">
        <v>49</v>
      </c>
      <c r="M153" s="16">
        <v>0</v>
      </c>
      <c r="N153" s="39" t="s">
        <v>50</v>
      </c>
      <c r="O153" s="92"/>
      <c r="P153" s="39"/>
      <c r="Q153" s="15"/>
      <c r="R153" s="153"/>
      <c r="S153" s="15"/>
      <c r="T153" s="15" t="s">
        <v>58</v>
      </c>
      <c r="U153" s="15" t="s">
        <v>157</v>
      </c>
      <c r="V153" s="15" t="s">
        <v>55</v>
      </c>
      <c r="W153" s="40" t="s">
        <v>58</v>
      </c>
    </row>
    <row r="154" spans="2:23" x14ac:dyDescent="0.25">
      <c r="B154" s="20"/>
      <c r="C154" s="15"/>
      <c r="D154" s="15" t="s">
        <v>61</v>
      </c>
      <c r="E154" s="37"/>
      <c r="F154" s="37"/>
      <c r="G154" s="37" t="s">
        <v>58</v>
      </c>
      <c r="H154" s="37"/>
      <c r="I154" s="15"/>
      <c r="J154" s="16">
        <v>1500</v>
      </c>
      <c r="K154" s="15" t="s">
        <v>48</v>
      </c>
      <c r="L154" s="15" t="s">
        <v>49</v>
      </c>
      <c r="M154" s="16">
        <v>0</v>
      </c>
      <c r="N154" s="39" t="s">
        <v>50</v>
      </c>
      <c r="O154" s="92"/>
      <c r="P154" s="39"/>
      <c r="Q154" s="15"/>
      <c r="R154" s="153"/>
      <c r="S154" s="15"/>
      <c r="T154" s="15" t="s">
        <v>58</v>
      </c>
      <c r="U154" s="15" t="s">
        <v>157</v>
      </c>
      <c r="V154" s="15" t="s">
        <v>55</v>
      </c>
      <c r="W154" s="40" t="s">
        <v>58</v>
      </c>
    </row>
    <row r="155" spans="2:23" x14ac:dyDescent="0.25">
      <c r="B155" s="20"/>
      <c r="C155" s="15"/>
      <c r="D155" s="15" t="s">
        <v>63</v>
      </c>
      <c r="E155" s="37"/>
      <c r="F155" s="37"/>
      <c r="G155" s="37" t="s">
        <v>58</v>
      </c>
      <c r="H155" s="37"/>
      <c r="I155" s="15"/>
      <c r="J155" s="16">
        <v>1500</v>
      </c>
      <c r="K155" s="15" t="s">
        <v>48</v>
      </c>
      <c r="L155" s="15" t="s">
        <v>49</v>
      </c>
      <c r="M155" s="16">
        <v>0</v>
      </c>
      <c r="N155" s="39" t="s">
        <v>50</v>
      </c>
      <c r="O155" s="92"/>
      <c r="P155" s="39"/>
      <c r="Q155" s="15"/>
      <c r="R155" s="153"/>
      <c r="S155" s="15"/>
      <c r="T155" s="15" t="s">
        <v>58</v>
      </c>
      <c r="U155" s="15" t="s">
        <v>157</v>
      </c>
      <c r="V155" s="15" t="s">
        <v>55</v>
      </c>
      <c r="W155" s="40" t="s">
        <v>58</v>
      </c>
    </row>
    <row r="156" spans="2:23" x14ac:dyDescent="0.25">
      <c r="B156" s="20"/>
      <c r="C156" s="15"/>
      <c r="D156" s="15" t="s">
        <v>64</v>
      </c>
      <c r="E156" s="37"/>
      <c r="F156" s="37"/>
      <c r="G156" s="37" t="s">
        <v>58</v>
      </c>
      <c r="H156" s="37"/>
      <c r="I156" s="15"/>
      <c r="J156" s="16">
        <v>1500</v>
      </c>
      <c r="K156" s="15" t="s">
        <v>48</v>
      </c>
      <c r="L156" s="15" t="s">
        <v>49</v>
      </c>
      <c r="M156" s="16">
        <v>0</v>
      </c>
      <c r="N156" s="39" t="s">
        <v>50</v>
      </c>
      <c r="O156" s="92"/>
      <c r="P156" s="39"/>
      <c r="Q156" s="15"/>
      <c r="R156" s="153"/>
      <c r="S156" s="63"/>
      <c r="T156" s="15" t="s">
        <v>58</v>
      </c>
      <c r="U156" s="15" t="s">
        <v>157</v>
      </c>
      <c r="V156" s="15" t="s">
        <v>55</v>
      </c>
      <c r="W156" s="40" t="s">
        <v>58</v>
      </c>
    </row>
    <row r="157" spans="2:23" ht="15" customHeight="1" x14ac:dyDescent="0.25">
      <c r="B157" s="20"/>
      <c r="C157" s="15"/>
      <c r="D157" s="15" t="s">
        <v>71</v>
      </c>
      <c r="E157" s="37"/>
      <c r="F157" s="37"/>
      <c r="G157" s="37" t="s">
        <v>190</v>
      </c>
      <c r="H157" s="37"/>
      <c r="I157" s="15"/>
      <c r="J157" s="16">
        <v>240000</v>
      </c>
      <c r="K157" s="15" t="s">
        <v>73</v>
      </c>
      <c r="L157" s="15" t="s">
        <v>49</v>
      </c>
      <c r="M157" s="16">
        <v>0</v>
      </c>
      <c r="N157" s="39" t="s">
        <v>50</v>
      </c>
      <c r="O157" s="92"/>
      <c r="P157" s="39"/>
      <c r="Q157" s="15"/>
      <c r="R157" s="153"/>
      <c r="S157" s="63"/>
      <c r="T157" s="15" t="s">
        <v>58</v>
      </c>
      <c r="U157" s="15" t="s">
        <v>157</v>
      </c>
      <c r="V157" s="15" t="s">
        <v>55</v>
      </c>
      <c r="W157" s="42" t="s">
        <v>191</v>
      </c>
    </row>
    <row r="158" spans="2:23" x14ac:dyDescent="0.25">
      <c r="B158" s="20"/>
      <c r="C158" s="15"/>
      <c r="D158" s="15" t="s">
        <v>110</v>
      </c>
      <c r="E158" s="37"/>
      <c r="F158" s="37"/>
      <c r="G158" s="37">
        <v>43040</v>
      </c>
      <c r="H158" s="37"/>
      <c r="I158" s="15"/>
      <c r="J158" s="16">
        <v>0</v>
      </c>
      <c r="K158" s="15" t="s">
        <v>48</v>
      </c>
      <c r="L158" s="15" t="s">
        <v>49</v>
      </c>
      <c r="M158" s="17">
        <v>0.68</v>
      </c>
      <c r="N158" s="39" t="s">
        <v>50</v>
      </c>
      <c r="O158" s="92"/>
      <c r="P158" s="39"/>
      <c r="Q158" s="15" t="s">
        <v>111</v>
      </c>
      <c r="R158" s="154"/>
      <c r="S158" s="63"/>
      <c r="T158" s="15" t="s">
        <v>58</v>
      </c>
      <c r="U158" s="15" t="s">
        <v>157</v>
      </c>
      <c r="V158" s="15" t="s">
        <v>55</v>
      </c>
      <c r="W158" s="42"/>
    </row>
    <row r="159" spans="2:23" ht="12.75" customHeight="1" x14ac:dyDescent="0.25">
      <c r="B159" s="43"/>
      <c r="C159" s="44"/>
      <c r="D159" s="44" t="s">
        <v>74</v>
      </c>
      <c r="E159" s="45"/>
      <c r="F159" s="45"/>
      <c r="G159" s="45" t="s">
        <v>58</v>
      </c>
      <c r="H159" s="45"/>
      <c r="I159" s="44"/>
      <c r="J159" s="47" t="s">
        <v>75</v>
      </c>
      <c r="K159" s="44"/>
      <c r="L159" s="44" t="s">
        <v>76</v>
      </c>
      <c r="M159" s="44"/>
      <c r="N159" s="48"/>
      <c r="O159" s="65">
        <v>7.9000000000000001E-2</v>
      </c>
      <c r="P159" s="48" t="s">
        <v>78</v>
      </c>
      <c r="Q159" s="44"/>
      <c r="R159" s="69"/>
      <c r="S159" s="155" t="s">
        <v>192</v>
      </c>
      <c r="T159" s="44" t="s">
        <v>58</v>
      </c>
      <c r="U159" s="44" t="s">
        <v>157</v>
      </c>
      <c r="V159" s="44" t="s">
        <v>79</v>
      </c>
      <c r="W159" s="49" t="s">
        <v>80</v>
      </c>
    </row>
    <row r="160" spans="2:23" x14ac:dyDescent="0.25">
      <c r="B160" s="43"/>
      <c r="C160" s="44"/>
      <c r="D160" s="44" t="s">
        <v>81</v>
      </c>
      <c r="E160" s="45"/>
      <c r="F160" s="45"/>
      <c r="G160" s="45" t="s">
        <v>58</v>
      </c>
      <c r="H160" s="45"/>
      <c r="I160" s="44"/>
      <c r="J160" s="47" t="s">
        <v>58</v>
      </c>
      <c r="K160" s="44"/>
      <c r="L160" s="44" t="s">
        <v>76</v>
      </c>
      <c r="M160" s="44"/>
      <c r="N160" s="48"/>
      <c r="O160" s="65">
        <v>7.9000000000000001E-2</v>
      </c>
      <c r="P160" s="48" t="s">
        <v>78</v>
      </c>
      <c r="Q160" s="44"/>
      <c r="R160" s="69"/>
      <c r="S160" s="156"/>
      <c r="T160" s="44" t="s">
        <v>58</v>
      </c>
      <c r="U160" s="44" t="s">
        <v>157</v>
      </c>
      <c r="V160" s="44" t="s">
        <v>79</v>
      </c>
      <c r="W160" s="49" t="s">
        <v>58</v>
      </c>
    </row>
    <row r="161" spans="2:23" x14ac:dyDescent="0.25">
      <c r="B161" s="43"/>
      <c r="C161" s="44"/>
      <c r="D161" s="44" t="s">
        <v>82</v>
      </c>
      <c r="E161" s="45"/>
      <c r="F161" s="45"/>
      <c r="G161" s="45" t="s">
        <v>58</v>
      </c>
      <c r="H161" s="45"/>
      <c r="I161" s="44"/>
      <c r="J161" s="47" t="s">
        <v>58</v>
      </c>
      <c r="K161" s="44"/>
      <c r="L161" s="44" t="s">
        <v>76</v>
      </c>
      <c r="M161" s="44"/>
      <c r="N161" s="48"/>
      <c r="O161" s="65">
        <v>3.95E-2</v>
      </c>
      <c r="P161" s="48" t="s">
        <v>78</v>
      </c>
      <c r="Q161" s="44"/>
      <c r="R161" s="69"/>
      <c r="S161" s="156"/>
      <c r="T161" s="44" t="s">
        <v>58</v>
      </c>
      <c r="U161" s="44" t="s">
        <v>157</v>
      </c>
      <c r="V161" s="44" t="s">
        <v>79</v>
      </c>
      <c r="W161" s="49" t="s">
        <v>58</v>
      </c>
    </row>
    <row r="162" spans="2:23" x14ac:dyDescent="0.25">
      <c r="B162" s="43"/>
      <c r="C162" s="44"/>
      <c r="D162" s="44" t="s">
        <v>84</v>
      </c>
      <c r="E162" s="45"/>
      <c r="F162" s="45"/>
      <c r="G162" s="45" t="s">
        <v>58</v>
      </c>
      <c r="H162" s="45"/>
      <c r="I162" s="44"/>
      <c r="J162" s="47" t="s">
        <v>58</v>
      </c>
      <c r="K162" s="44"/>
      <c r="L162" s="44" t="s">
        <v>76</v>
      </c>
      <c r="M162" s="44"/>
      <c r="N162" s="48"/>
      <c r="O162" s="65">
        <v>7.9000000000000001E-2</v>
      </c>
      <c r="P162" s="48" t="s">
        <v>78</v>
      </c>
      <c r="Q162" s="44"/>
      <c r="R162" s="69"/>
      <c r="S162" s="156"/>
      <c r="T162" s="44" t="s">
        <v>58</v>
      </c>
      <c r="U162" s="44" t="s">
        <v>157</v>
      </c>
      <c r="V162" s="44" t="s">
        <v>79</v>
      </c>
      <c r="W162" s="49" t="s">
        <v>58</v>
      </c>
    </row>
    <row r="163" spans="2:23" x14ac:dyDescent="0.25">
      <c r="B163" s="43"/>
      <c r="C163" s="44"/>
      <c r="D163" s="44" t="s">
        <v>85</v>
      </c>
      <c r="E163" s="45"/>
      <c r="F163" s="45"/>
      <c r="G163" s="45" t="s">
        <v>58</v>
      </c>
      <c r="H163" s="45"/>
      <c r="I163" s="44"/>
      <c r="J163" s="47" t="s">
        <v>58</v>
      </c>
      <c r="K163" s="44"/>
      <c r="L163" s="44" t="s">
        <v>76</v>
      </c>
      <c r="M163" s="44"/>
      <c r="N163" s="48"/>
      <c r="O163" s="65">
        <v>1.3599999999999999E-2</v>
      </c>
      <c r="P163" s="48" t="s">
        <v>78</v>
      </c>
      <c r="Q163" s="44"/>
      <c r="R163" s="69"/>
      <c r="S163" s="156"/>
      <c r="T163" s="44" t="s">
        <v>58</v>
      </c>
      <c r="U163" s="44" t="s">
        <v>157</v>
      </c>
      <c r="V163" s="44" t="s">
        <v>79</v>
      </c>
      <c r="W163" s="49" t="s">
        <v>58</v>
      </c>
    </row>
    <row r="164" spans="2:23" ht="12.75" customHeight="1" x14ac:dyDescent="0.25">
      <c r="B164" s="43"/>
      <c r="C164" s="44"/>
      <c r="D164" s="44" t="s">
        <v>87</v>
      </c>
      <c r="E164" s="45"/>
      <c r="F164" s="45"/>
      <c r="G164" s="45" t="s">
        <v>58</v>
      </c>
      <c r="H164" s="45"/>
      <c r="I164" s="44"/>
      <c r="J164" s="47" t="s">
        <v>58</v>
      </c>
      <c r="K164" s="44"/>
      <c r="L164" s="44" t="s">
        <v>76</v>
      </c>
      <c r="M164" s="44"/>
      <c r="N164" s="48"/>
      <c r="O164" s="65">
        <v>1.3599999999999999E-2</v>
      </c>
      <c r="P164" s="48" t="s">
        <v>78</v>
      </c>
      <c r="Q164" s="44"/>
      <c r="R164" s="69"/>
      <c r="S164" s="183"/>
      <c r="T164" s="44" t="s">
        <v>58</v>
      </c>
      <c r="U164" s="44" t="s">
        <v>157</v>
      </c>
      <c r="V164" s="44" t="s">
        <v>79</v>
      </c>
      <c r="W164" s="49" t="s">
        <v>58</v>
      </c>
    </row>
    <row r="165" spans="2:23" x14ac:dyDescent="0.25">
      <c r="B165" s="43"/>
      <c r="C165" s="44"/>
      <c r="D165" s="44" t="s">
        <v>88</v>
      </c>
      <c r="E165" s="45"/>
      <c r="F165" s="45"/>
      <c r="G165" s="45" t="s">
        <v>58</v>
      </c>
      <c r="H165" s="45"/>
      <c r="I165" s="44"/>
      <c r="J165" s="47" t="s">
        <v>58</v>
      </c>
      <c r="K165" s="44"/>
      <c r="L165" s="44" t="s">
        <v>76</v>
      </c>
      <c r="M165" s="44"/>
      <c r="N165" s="48"/>
      <c r="O165" s="65" t="s">
        <v>193</v>
      </c>
      <c r="P165" s="48" t="s">
        <v>78</v>
      </c>
      <c r="Q165" s="44"/>
      <c r="R165" s="69"/>
      <c r="S165" s="155" t="s">
        <v>188</v>
      </c>
      <c r="T165" s="44" t="s">
        <v>58</v>
      </c>
      <c r="U165" s="44" t="s">
        <v>157</v>
      </c>
      <c r="V165" s="44" t="s">
        <v>91</v>
      </c>
      <c r="W165" s="71" t="s">
        <v>194</v>
      </c>
    </row>
    <row r="166" spans="2:23" x14ac:dyDescent="0.25">
      <c r="B166" s="43"/>
      <c r="C166" s="44"/>
      <c r="D166" s="44" t="s">
        <v>93</v>
      </c>
      <c r="E166" s="45"/>
      <c r="F166" s="45"/>
      <c r="G166" s="45" t="s">
        <v>58</v>
      </c>
      <c r="H166" s="45"/>
      <c r="I166" s="44"/>
      <c r="J166" s="44" t="s">
        <v>58</v>
      </c>
      <c r="K166" s="44"/>
      <c r="L166" s="44" t="s">
        <v>76</v>
      </c>
      <c r="M166" s="44"/>
      <c r="N166" s="48"/>
      <c r="O166" s="65">
        <v>0.9</v>
      </c>
      <c r="P166" s="48" t="s">
        <v>78</v>
      </c>
      <c r="Q166" s="44"/>
      <c r="R166" s="69"/>
      <c r="S166" s="156"/>
      <c r="T166" s="44" t="s">
        <v>58</v>
      </c>
      <c r="U166" s="44" t="s">
        <v>157</v>
      </c>
      <c r="V166" s="44" t="s">
        <v>91</v>
      </c>
      <c r="W166" s="49"/>
    </row>
    <row r="167" spans="2:23" x14ac:dyDescent="0.25">
      <c r="B167" s="43"/>
      <c r="C167" s="44"/>
      <c r="D167" s="44" t="s">
        <v>95</v>
      </c>
      <c r="E167" s="45"/>
      <c r="F167" s="45"/>
      <c r="G167" s="45" t="s">
        <v>147</v>
      </c>
      <c r="H167" s="45"/>
      <c r="I167" s="44"/>
      <c r="J167" s="44" t="s">
        <v>58</v>
      </c>
      <c r="K167" s="44"/>
      <c r="L167" s="44" t="s">
        <v>76</v>
      </c>
      <c r="M167" s="44"/>
      <c r="N167" s="48"/>
      <c r="O167" s="65" t="s">
        <v>195</v>
      </c>
      <c r="P167" s="48" t="s">
        <v>78</v>
      </c>
      <c r="Q167" s="44"/>
      <c r="R167" s="69"/>
      <c r="S167" s="183"/>
      <c r="T167" s="44" t="s">
        <v>58</v>
      </c>
      <c r="U167" s="44" t="s">
        <v>157</v>
      </c>
      <c r="V167" s="44" t="s">
        <v>91</v>
      </c>
      <c r="W167" s="71" t="s">
        <v>196</v>
      </c>
    </row>
    <row r="168" spans="2:23" x14ac:dyDescent="0.25">
      <c r="B168" s="43"/>
      <c r="C168" s="44"/>
      <c r="D168" s="44" t="s">
        <v>97</v>
      </c>
      <c r="E168" s="45"/>
      <c r="F168" s="45"/>
      <c r="G168" s="45" t="s">
        <v>58</v>
      </c>
      <c r="H168" s="45"/>
      <c r="I168" s="44"/>
      <c r="J168" s="44" t="s">
        <v>58</v>
      </c>
      <c r="K168" s="44"/>
      <c r="L168" s="44" t="s">
        <v>76</v>
      </c>
      <c r="M168" s="44"/>
      <c r="N168" s="48"/>
      <c r="O168" s="65">
        <v>3.6</v>
      </c>
      <c r="P168" s="48" t="s">
        <v>78</v>
      </c>
      <c r="Q168" s="44"/>
      <c r="R168" s="69"/>
      <c r="S168" s="155" t="s">
        <v>192</v>
      </c>
      <c r="T168" s="44" t="s">
        <v>58</v>
      </c>
      <c r="U168" s="44" t="s">
        <v>157</v>
      </c>
      <c r="V168" s="44" t="s">
        <v>91</v>
      </c>
      <c r="W168" s="49"/>
    </row>
    <row r="169" spans="2:23" x14ac:dyDescent="0.25">
      <c r="B169" s="43"/>
      <c r="C169" s="44"/>
      <c r="D169" s="44" t="s">
        <v>99</v>
      </c>
      <c r="E169" s="45"/>
      <c r="F169" s="45"/>
      <c r="G169" s="45" t="s">
        <v>58</v>
      </c>
      <c r="H169" s="45"/>
      <c r="I169" s="44"/>
      <c r="J169" s="44" t="s">
        <v>58</v>
      </c>
      <c r="K169" s="44"/>
      <c r="L169" s="44" t="s">
        <v>76</v>
      </c>
      <c r="M169" s="44"/>
      <c r="N169" s="48"/>
      <c r="O169" s="65">
        <v>10</v>
      </c>
      <c r="P169" s="48" t="s">
        <v>78</v>
      </c>
      <c r="Q169" s="44"/>
      <c r="R169" s="69"/>
      <c r="S169" s="156"/>
      <c r="T169" s="44" t="s">
        <v>58</v>
      </c>
      <c r="U169" s="44" t="s">
        <v>157</v>
      </c>
      <c r="V169" s="44" t="s">
        <v>91</v>
      </c>
      <c r="W169" s="49"/>
    </row>
    <row r="170" spans="2:23" ht="13.8" thickBot="1" x14ac:dyDescent="0.3">
      <c r="B170" s="50"/>
      <c r="C170" s="51"/>
      <c r="D170" s="51" t="s">
        <v>100</v>
      </c>
      <c r="E170" s="52"/>
      <c r="F170" s="52"/>
      <c r="G170" s="52" t="s">
        <v>58</v>
      </c>
      <c r="H170" s="52"/>
      <c r="I170" s="51"/>
      <c r="J170" s="51" t="s">
        <v>58</v>
      </c>
      <c r="K170" s="51"/>
      <c r="L170" s="51" t="s">
        <v>76</v>
      </c>
      <c r="M170" s="51"/>
      <c r="N170" s="54"/>
      <c r="O170" s="72">
        <v>10</v>
      </c>
      <c r="P170" s="54" t="s">
        <v>78</v>
      </c>
      <c r="Q170" s="51"/>
      <c r="R170" s="73"/>
      <c r="S170" s="157"/>
      <c r="T170" s="51" t="s">
        <v>58</v>
      </c>
      <c r="U170" s="51" t="s">
        <v>157</v>
      </c>
      <c r="V170" s="51" t="s">
        <v>91</v>
      </c>
      <c r="W170" s="55"/>
    </row>
    <row r="171" spans="2:23" x14ac:dyDescent="0.25">
      <c r="B171" s="31" t="s">
        <v>43</v>
      </c>
      <c r="C171" s="74" t="s">
        <v>212</v>
      </c>
      <c r="D171" s="32" t="s">
        <v>44</v>
      </c>
      <c r="E171" s="33">
        <v>43440</v>
      </c>
      <c r="F171" s="33">
        <v>44900</v>
      </c>
      <c r="G171" s="33">
        <v>43739</v>
      </c>
      <c r="H171" s="33">
        <v>49309</v>
      </c>
      <c r="I171" s="32" t="s">
        <v>46</v>
      </c>
      <c r="J171" s="56">
        <v>75000</v>
      </c>
      <c r="K171" s="32" t="s">
        <v>48</v>
      </c>
      <c r="L171" s="32" t="s">
        <v>49</v>
      </c>
      <c r="M171" s="34">
        <f>268/365</f>
        <v>0.73424657534246573</v>
      </c>
      <c r="N171" s="35" t="s">
        <v>50</v>
      </c>
      <c r="O171" s="35"/>
      <c r="P171" s="35"/>
      <c r="Q171" s="32" t="s">
        <v>198</v>
      </c>
      <c r="R171" s="152" t="s">
        <v>263</v>
      </c>
      <c r="S171" s="32"/>
      <c r="T171" s="32" t="s">
        <v>53</v>
      </c>
      <c r="U171" s="32" t="s">
        <v>54</v>
      </c>
      <c r="V171" s="32" t="s">
        <v>55</v>
      </c>
      <c r="W171" s="36"/>
    </row>
    <row r="172" spans="2:23" x14ac:dyDescent="0.25">
      <c r="B172" s="20"/>
      <c r="C172" s="15"/>
      <c r="D172" s="38" t="s">
        <v>60</v>
      </c>
      <c r="E172" s="37"/>
      <c r="F172" s="37"/>
      <c r="G172" s="37" t="s">
        <v>58</v>
      </c>
      <c r="H172" s="37"/>
      <c r="I172" s="15"/>
      <c r="J172" s="93">
        <v>75000</v>
      </c>
      <c r="K172" s="38" t="s">
        <v>48</v>
      </c>
      <c r="L172" s="38" t="s">
        <v>49</v>
      </c>
      <c r="M172" s="93">
        <v>0</v>
      </c>
      <c r="N172" s="79" t="s">
        <v>50</v>
      </c>
      <c r="O172" s="79"/>
      <c r="P172" s="79"/>
      <c r="Q172" s="38"/>
      <c r="R172" s="153"/>
      <c r="S172" s="38"/>
      <c r="T172" s="15" t="s">
        <v>58</v>
      </c>
      <c r="U172" s="15" t="s">
        <v>54</v>
      </c>
      <c r="V172" s="38" t="s">
        <v>55</v>
      </c>
      <c r="W172" s="42"/>
    </row>
    <row r="173" spans="2:23" x14ac:dyDescent="0.25">
      <c r="B173" s="20"/>
      <c r="C173" s="15"/>
      <c r="D173" s="15" t="s">
        <v>61</v>
      </c>
      <c r="E173" s="37"/>
      <c r="F173" s="37"/>
      <c r="G173" s="37" t="s">
        <v>58</v>
      </c>
      <c r="H173" s="37"/>
      <c r="I173" s="15"/>
      <c r="J173" s="16">
        <v>18750</v>
      </c>
      <c r="K173" s="15" t="s">
        <v>48</v>
      </c>
      <c r="L173" s="15" t="s">
        <v>49</v>
      </c>
      <c r="M173" s="16">
        <v>0</v>
      </c>
      <c r="N173" s="39" t="s">
        <v>50</v>
      </c>
      <c r="O173" s="39"/>
      <c r="P173" s="39"/>
      <c r="Q173" s="15"/>
      <c r="R173" s="153"/>
      <c r="S173" s="15"/>
      <c r="T173" s="15" t="s">
        <v>58</v>
      </c>
      <c r="U173" s="15" t="s">
        <v>54</v>
      </c>
      <c r="V173" s="15" t="s">
        <v>55</v>
      </c>
      <c r="W173" s="40"/>
    </row>
    <row r="174" spans="2:23" x14ac:dyDescent="0.25">
      <c r="B174" s="20"/>
      <c r="C174" s="15"/>
      <c r="D174" s="15" t="s">
        <v>63</v>
      </c>
      <c r="E174" s="37"/>
      <c r="F174" s="37"/>
      <c r="G174" s="37" t="s">
        <v>58</v>
      </c>
      <c r="H174" s="37"/>
      <c r="I174" s="15"/>
      <c r="J174" s="16">
        <v>18750</v>
      </c>
      <c r="K174" s="15" t="s">
        <v>48</v>
      </c>
      <c r="L174" s="15" t="s">
        <v>49</v>
      </c>
      <c r="M174" s="16">
        <v>0</v>
      </c>
      <c r="N174" s="39" t="s">
        <v>50</v>
      </c>
      <c r="O174" s="39"/>
      <c r="P174" s="39"/>
      <c r="Q174" s="15"/>
      <c r="R174" s="153"/>
      <c r="S174" s="15"/>
      <c r="T174" s="15" t="s">
        <v>58</v>
      </c>
      <c r="U174" s="15" t="s">
        <v>54</v>
      </c>
      <c r="V174" s="15" t="s">
        <v>55</v>
      </c>
      <c r="W174" s="40"/>
    </row>
    <row r="175" spans="2:23" x14ac:dyDescent="0.25">
      <c r="B175" s="20"/>
      <c r="C175" s="15"/>
      <c r="D175" s="15" t="s">
        <v>199</v>
      </c>
      <c r="E175" s="37"/>
      <c r="F175" s="37"/>
      <c r="G175" s="37" t="s">
        <v>58</v>
      </c>
      <c r="H175" s="37"/>
      <c r="I175" s="15"/>
      <c r="J175" s="16">
        <v>75000</v>
      </c>
      <c r="K175" s="15" t="s">
        <v>48</v>
      </c>
      <c r="L175" s="15" t="s">
        <v>49</v>
      </c>
      <c r="M175" s="16">
        <v>0</v>
      </c>
      <c r="N175" s="39" t="s">
        <v>50</v>
      </c>
      <c r="O175" s="39"/>
      <c r="P175" s="39"/>
      <c r="Q175" s="15"/>
      <c r="R175" s="153"/>
      <c r="S175" s="63"/>
      <c r="T175" s="15" t="s">
        <v>58</v>
      </c>
      <c r="U175" s="15" t="s">
        <v>54</v>
      </c>
      <c r="V175" s="15" t="s">
        <v>55</v>
      </c>
      <c r="W175" s="40"/>
    </row>
    <row r="176" spans="2:23" ht="15" customHeight="1" x14ac:dyDescent="0.25">
      <c r="B176" s="20"/>
      <c r="C176" s="15"/>
      <c r="D176" s="15" t="s">
        <v>200</v>
      </c>
      <c r="E176" s="37"/>
      <c r="F176" s="37"/>
      <c r="G176" s="37" t="s">
        <v>58</v>
      </c>
      <c r="H176" s="37"/>
      <c r="I176" s="15"/>
      <c r="J176" s="16">
        <v>18750</v>
      </c>
      <c r="K176" s="15" t="s">
        <v>48</v>
      </c>
      <c r="L176" s="15" t="s">
        <v>49</v>
      </c>
      <c r="M176" s="16">
        <v>0</v>
      </c>
      <c r="N176" s="39" t="s">
        <v>50</v>
      </c>
      <c r="O176" s="39"/>
      <c r="P176" s="39"/>
      <c r="Q176" s="15"/>
      <c r="R176" s="153"/>
      <c r="S176" s="63"/>
      <c r="T176" s="15" t="s">
        <v>58</v>
      </c>
      <c r="U176" s="15" t="s">
        <v>54</v>
      </c>
      <c r="V176" s="15" t="s">
        <v>55</v>
      </c>
      <c r="W176" s="40"/>
    </row>
    <row r="177" spans="1:133" x14ac:dyDescent="0.25">
      <c r="B177" s="20"/>
      <c r="C177" s="15"/>
      <c r="D177" s="15" t="s">
        <v>71</v>
      </c>
      <c r="E177" s="37"/>
      <c r="F177" s="37"/>
      <c r="G177" s="37" t="s">
        <v>201</v>
      </c>
      <c r="H177" s="37"/>
      <c r="I177" s="15"/>
      <c r="J177" s="16">
        <v>3000000</v>
      </c>
      <c r="K177" s="15" t="s">
        <v>73</v>
      </c>
      <c r="L177" s="15" t="s">
        <v>49</v>
      </c>
      <c r="M177" s="16">
        <v>0</v>
      </c>
      <c r="N177" s="39" t="s">
        <v>50</v>
      </c>
      <c r="O177" s="39"/>
      <c r="P177" s="39"/>
      <c r="Q177" s="15"/>
      <c r="R177" s="153"/>
      <c r="S177" s="63"/>
      <c r="T177" s="15" t="s">
        <v>58</v>
      </c>
      <c r="U177" s="15" t="s">
        <v>54</v>
      </c>
      <c r="V177" s="15" t="s">
        <v>55</v>
      </c>
      <c r="W177" s="40" t="s">
        <v>202</v>
      </c>
    </row>
    <row r="178" spans="1:133" ht="12.75" customHeight="1" x14ac:dyDescent="0.25">
      <c r="B178" s="20"/>
      <c r="C178" s="15"/>
      <c r="D178" s="15" t="s">
        <v>57</v>
      </c>
      <c r="E178" s="37"/>
      <c r="F178" s="37"/>
      <c r="G178" s="85">
        <v>43739</v>
      </c>
      <c r="H178" s="37"/>
      <c r="I178" s="15"/>
      <c r="J178" s="16">
        <v>37500</v>
      </c>
      <c r="K178" s="15" t="s">
        <v>48</v>
      </c>
      <c r="L178" s="15" t="s">
        <v>49</v>
      </c>
      <c r="M178" s="17">
        <f>24/365</f>
        <v>6.575342465753424E-2</v>
      </c>
      <c r="N178" s="39" t="s">
        <v>50</v>
      </c>
      <c r="O178" s="39"/>
      <c r="P178" s="39"/>
      <c r="Q178" s="15" t="s">
        <v>203</v>
      </c>
      <c r="R178" s="154"/>
      <c r="S178" s="63"/>
      <c r="T178" s="15" t="s">
        <v>58</v>
      </c>
      <c r="U178" s="15" t="s">
        <v>54</v>
      </c>
      <c r="V178" s="15" t="s">
        <v>55</v>
      </c>
      <c r="W178" s="40"/>
    </row>
    <row r="179" spans="1:133" x14ac:dyDescent="0.25">
      <c r="B179" s="43"/>
      <c r="C179" s="44"/>
      <c r="D179" s="44" t="s">
        <v>74</v>
      </c>
      <c r="E179" s="45"/>
      <c r="F179" s="45"/>
      <c r="G179" s="45" t="s">
        <v>58</v>
      </c>
      <c r="H179" s="45"/>
      <c r="I179" s="44"/>
      <c r="J179" s="47" t="s">
        <v>75</v>
      </c>
      <c r="K179" s="44"/>
      <c r="L179" s="44" t="s">
        <v>76</v>
      </c>
      <c r="M179" s="44"/>
      <c r="N179" s="48"/>
      <c r="O179" s="65">
        <v>8.8499999999999995E-2</v>
      </c>
      <c r="P179" s="48" t="s">
        <v>78</v>
      </c>
      <c r="Q179" s="44"/>
      <c r="R179" s="69"/>
      <c r="S179" s="155" t="s">
        <v>142</v>
      </c>
      <c r="T179" s="44" t="s">
        <v>58</v>
      </c>
      <c r="U179" s="44" t="s">
        <v>54</v>
      </c>
      <c r="V179" s="44" t="s">
        <v>79</v>
      </c>
      <c r="W179" s="49" t="s">
        <v>80</v>
      </c>
    </row>
    <row r="180" spans="1:133" x14ac:dyDescent="0.25">
      <c r="B180" s="43"/>
      <c r="C180" s="44"/>
      <c r="D180" s="44" t="s">
        <v>81</v>
      </c>
      <c r="E180" s="45"/>
      <c r="F180" s="45"/>
      <c r="G180" s="45" t="s">
        <v>58</v>
      </c>
      <c r="H180" s="45"/>
      <c r="I180" s="44"/>
      <c r="J180" s="47" t="s">
        <v>58</v>
      </c>
      <c r="K180" s="44"/>
      <c r="L180" s="44" t="s">
        <v>76</v>
      </c>
      <c r="M180" s="44"/>
      <c r="N180" s="48"/>
      <c r="O180" s="65">
        <v>8.8499999999999995E-2</v>
      </c>
      <c r="P180" s="48" t="s">
        <v>78</v>
      </c>
      <c r="Q180" s="44"/>
      <c r="R180" s="69"/>
      <c r="S180" s="156"/>
      <c r="T180" s="44" t="s">
        <v>58</v>
      </c>
      <c r="U180" s="44" t="s">
        <v>54</v>
      </c>
      <c r="V180" s="44" t="s">
        <v>79</v>
      </c>
      <c r="W180" s="49" t="s">
        <v>58</v>
      </c>
    </row>
    <row r="181" spans="1:133" x14ac:dyDescent="0.25">
      <c r="B181" s="43"/>
      <c r="C181" s="44"/>
      <c r="D181" s="44" t="s">
        <v>204</v>
      </c>
      <c r="E181" s="45"/>
      <c r="F181" s="45"/>
      <c r="G181" s="45" t="s">
        <v>58</v>
      </c>
      <c r="H181" s="45"/>
      <c r="I181" s="44"/>
      <c r="J181" s="47" t="s">
        <v>58</v>
      </c>
      <c r="K181" s="44"/>
      <c r="L181" s="44" t="s">
        <v>76</v>
      </c>
      <c r="M181" s="44"/>
      <c r="N181" s="48"/>
      <c r="O181" s="65">
        <v>8.8499999999999995E-2</v>
      </c>
      <c r="P181" s="48" t="s">
        <v>78</v>
      </c>
      <c r="Q181" s="44"/>
      <c r="R181" s="69"/>
      <c r="S181" s="156"/>
      <c r="T181" s="44" t="s">
        <v>58</v>
      </c>
      <c r="U181" s="44" t="s">
        <v>54</v>
      </c>
      <c r="V181" s="44" t="s">
        <v>79</v>
      </c>
      <c r="W181" s="49" t="s">
        <v>58</v>
      </c>
    </row>
    <row r="182" spans="1:133" x14ac:dyDescent="0.25">
      <c r="B182" s="43"/>
      <c r="C182" s="44"/>
      <c r="D182" s="44" t="s">
        <v>82</v>
      </c>
      <c r="E182" s="45"/>
      <c r="F182" s="45"/>
      <c r="G182" s="45" t="s">
        <v>58</v>
      </c>
      <c r="H182" s="45"/>
      <c r="I182" s="44"/>
      <c r="J182" s="47" t="s">
        <v>58</v>
      </c>
      <c r="K182" s="44"/>
      <c r="L182" s="44" t="s">
        <v>76</v>
      </c>
      <c r="M182" s="44"/>
      <c r="N182" s="48"/>
      <c r="O182" s="65">
        <v>4.4200000000000003E-2</v>
      </c>
      <c r="P182" s="48" t="s">
        <v>78</v>
      </c>
      <c r="Q182" s="44"/>
      <c r="R182" s="69"/>
      <c r="S182" s="156"/>
      <c r="T182" s="44" t="s">
        <v>58</v>
      </c>
      <c r="U182" s="44" t="s">
        <v>54</v>
      </c>
      <c r="V182" s="44" t="s">
        <v>79</v>
      </c>
      <c r="W182" s="49" t="s">
        <v>58</v>
      </c>
    </row>
    <row r="183" spans="1:133" s="18" customFormat="1" ht="12.75" customHeight="1" x14ac:dyDescent="0.25">
      <c r="A183" s="2"/>
      <c r="B183" s="43"/>
      <c r="C183" s="44"/>
      <c r="D183" s="44" t="s">
        <v>84</v>
      </c>
      <c r="E183" s="45"/>
      <c r="F183" s="45"/>
      <c r="G183" s="45" t="s">
        <v>58</v>
      </c>
      <c r="H183" s="45"/>
      <c r="I183" s="44"/>
      <c r="J183" s="47" t="s">
        <v>58</v>
      </c>
      <c r="K183" s="44"/>
      <c r="L183" s="44" t="s">
        <v>76</v>
      </c>
      <c r="M183" s="44"/>
      <c r="N183" s="48"/>
      <c r="O183" s="65">
        <v>8.8499999999999995E-2</v>
      </c>
      <c r="P183" s="48" t="s">
        <v>78</v>
      </c>
      <c r="Q183" s="44"/>
      <c r="R183" s="69"/>
      <c r="S183" s="156"/>
      <c r="T183" s="44" t="s">
        <v>58</v>
      </c>
      <c r="U183" s="44" t="s">
        <v>54</v>
      </c>
      <c r="V183" s="44" t="s">
        <v>79</v>
      </c>
      <c r="W183" s="49" t="s">
        <v>58</v>
      </c>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row>
    <row r="184" spans="1:133" s="18" customFormat="1" x14ac:dyDescent="0.25">
      <c r="A184" s="2"/>
      <c r="B184" s="43"/>
      <c r="C184" s="44"/>
      <c r="D184" s="44" t="s">
        <v>205</v>
      </c>
      <c r="E184" s="45"/>
      <c r="F184" s="45"/>
      <c r="G184" s="45" t="s">
        <v>58</v>
      </c>
      <c r="H184" s="45"/>
      <c r="I184" s="44"/>
      <c r="J184" s="47" t="s">
        <v>58</v>
      </c>
      <c r="K184" s="44"/>
      <c r="L184" s="44" t="s">
        <v>76</v>
      </c>
      <c r="M184" s="44"/>
      <c r="N184" s="48"/>
      <c r="O184" s="65">
        <v>4.4200000000000003E-2</v>
      </c>
      <c r="P184" s="48" t="s">
        <v>78</v>
      </c>
      <c r="Q184" s="44"/>
      <c r="R184" s="69"/>
      <c r="S184" s="156"/>
      <c r="T184" s="44" t="s">
        <v>58</v>
      </c>
      <c r="U184" s="44" t="s">
        <v>54</v>
      </c>
      <c r="V184" s="44" t="s">
        <v>79</v>
      </c>
      <c r="W184" s="49" t="s">
        <v>58</v>
      </c>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row>
    <row r="185" spans="1:133" s="18" customFormat="1" x14ac:dyDescent="0.25">
      <c r="A185" s="2"/>
      <c r="B185" s="43"/>
      <c r="C185" s="44"/>
      <c r="D185" s="44" t="s">
        <v>206</v>
      </c>
      <c r="E185" s="45"/>
      <c r="F185" s="45"/>
      <c r="G185" s="45" t="s">
        <v>58</v>
      </c>
      <c r="H185" s="45"/>
      <c r="I185" s="44"/>
      <c r="J185" s="47" t="s">
        <v>58</v>
      </c>
      <c r="K185" s="44"/>
      <c r="L185" s="44" t="s">
        <v>76</v>
      </c>
      <c r="M185" s="44"/>
      <c r="N185" s="48"/>
      <c r="O185" s="65">
        <v>4.4200000000000003E-2</v>
      </c>
      <c r="P185" s="48" t="s">
        <v>78</v>
      </c>
      <c r="Q185" s="44"/>
      <c r="R185" s="69"/>
      <c r="S185" s="156"/>
      <c r="T185" s="44" t="s">
        <v>58</v>
      </c>
      <c r="U185" s="44" t="s">
        <v>54</v>
      </c>
      <c r="V185" s="44" t="s">
        <v>79</v>
      </c>
      <c r="W185" s="49" t="s">
        <v>58</v>
      </c>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row>
    <row r="186" spans="1:133" s="18" customFormat="1" x14ac:dyDescent="0.25">
      <c r="A186" s="2"/>
      <c r="B186" s="43"/>
      <c r="C186" s="44"/>
      <c r="D186" s="44" t="s">
        <v>207</v>
      </c>
      <c r="E186" s="45"/>
      <c r="F186" s="45"/>
      <c r="G186" s="45" t="s">
        <v>58</v>
      </c>
      <c r="H186" s="45"/>
      <c r="I186" s="44"/>
      <c r="J186" s="47" t="s">
        <v>58</v>
      </c>
      <c r="K186" s="44"/>
      <c r="L186" s="44" t="s">
        <v>76</v>
      </c>
      <c r="M186" s="44"/>
      <c r="N186" s="48"/>
      <c r="O186" s="65">
        <v>4.4200000000000003E-2</v>
      </c>
      <c r="P186" s="48" t="s">
        <v>78</v>
      </c>
      <c r="Q186" s="44"/>
      <c r="R186" s="69"/>
      <c r="S186" s="156"/>
      <c r="T186" s="44" t="s">
        <v>58</v>
      </c>
      <c r="U186" s="44" t="s">
        <v>54</v>
      </c>
      <c r="V186" s="44" t="s">
        <v>79</v>
      </c>
      <c r="W186" s="49" t="s">
        <v>58</v>
      </c>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row>
    <row r="187" spans="1:133" s="18" customFormat="1" x14ac:dyDescent="0.25">
      <c r="A187" s="2"/>
      <c r="B187" s="43"/>
      <c r="C187" s="44"/>
      <c r="D187" s="44" t="s">
        <v>208</v>
      </c>
      <c r="E187" s="45"/>
      <c r="F187" s="45"/>
      <c r="G187" s="45" t="s">
        <v>58</v>
      </c>
      <c r="H187" s="45"/>
      <c r="I187" s="44"/>
      <c r="J187" s="47" t="s">
        <v>58</v>
      </c>
      <c r="K187" s="44"/>
      <c r="L187" s="44" t="s">
        <v>76</v>
      </c>
      <c r="M187" s="44"/>
      <c r="N187" s="48"/>
      <c r="O187" s="65">
        <v>4.4200000000000003E-2</v>
      </c>
      <c r="P187" s="48" t="s">
        <v>78</v>
      </c>
      <c r="Q187" s="44"/>
      <c r="R187" s="69"/>
      <c r="S187" s="156"/>
      <c r="T187" s="44" t="s">
        <v>58</v>
      </c>
      <c r="U187" s="44" t="s">
        <v>54</v>
      </c>
      <c r="V187" s="44" t="s">
        <v>79</v>
      </c>
      <c r="W187" s="49" t="s">
        <v>58</v>
      </c>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row>
    <row r="188" spans="1:133" s="18" customFormat="1" x14ac:dyDescent="0.25">
      <c r="A188" s="2"/>
      <c r="B188" s="43"/>
      <c r="C188" s="44"/>
      <c r="D188" s="44" t="s">
        <v>209</v>
      </c>
      <c r="E188" s="45"/>
      <c r="F188" s="45"/>
      <c r="G188" s="45" t="s">
        <v>58</v>
      </c>
      <c r="H188" s="45"/>
      <c r="I188" s="44"/>
      <c r="J188" s="47" t="s">
        <v>58</v>
      </c>
      <c r="K188" s="44"/>
      <c r="L188" s="44" t="s">
        <v>76</v>
      </c>
      <c r="M188" s="44"/>
      <c r="N188" s="48"/>
      <c r="O188" s="65">
        <v>4.4200000000000003E-2</v>
      </c>
      <c r="P188" s="48" t="s">
        <v>78</v>
      </c>
      <c r="Q188" s="44"/>
      <c r="R188" s="69"/>
      <c r="S188" s="156"/>
      <c r="T188" s="44" t="s">
        <v>58</v>
      </c>
      <c r="U188" s="44" t="s">
        <v>54</v>
      </c>
      <c r="V188" s="44" t="s">
        <v>79</v>
      </c>
      <c r="W188" s="49" t="s">
        <v>58</v>
      </c>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row>
    <row r="189" spans="1:133" s="18" customFormat="1" x14ac:dyDescent="0.25">
      <c r="A189" s="2"/>
      <c r="B189" s="43"/>
      <c r="C189" s="44"/>
      <c r="D189" s="44" t="s">
        <v>88</v>
      </c>
      <c r="E189" s="45"/>
      <c r="F189" s="45"/>
      <c r="G189" s="45" t="s">
        <v>201</v>
      </c>
      <c r="H189" s="45"/>
      <c r="I189" s="44"/>
      <c r="J189" s="47" t="s">
        <v>58</v>
      </c>
      <c r="K189" s="44"/>
      <c r="L189" s="44" t="s">
        <v>76</v>
      </c>
      <c r="M189" s="44"/>
      <c r="N189" s="48"/>
      <c r="O189" s="65">
        <v>0.92</v>
      </c>
      <c r="P189" s="48" t="s">
        <v>78</v>
      </c>
      <c r="Q189" s="44"/>
      <c r="R189" s="69"/>
      <c r="S189" s="156"/>
      <c r="T189" s="44" t="s">
        <v>58</v>
      </c>
      <c r="U189" s="44" t="s">
        <v>54</v>
      </c>
      <c r="V189" s="44" t="s">
        <v>91</v>
      </c>
      <c r="W189" s="49" t="s">
        <v>202</v>
      </c>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row>
    <row r="190" spans="1:133" s="18" customFormat="1" x14ac:dyDescent="0.25">
      <c r="A190" s="2"/>
      <c r="B190" s="43"/>
      <c r="C190" s="44"/>
      <c r="D190" s="44" t="s">
        <v>93</v>
      </c>
      <c r="E190" s="45"/>
      <c r="F190" s="45"/>
      <c r="G190" s="46">
        <v>43739</v>
      </c>
      <c r="H190" s="45"/>
      <c r="I190" s="44"/>
      <c r="J190" s="44" t="s">
        <v>58</v>
      </c>
      <c r="K190" s="44"/>
      <c r="L190" s="44" t="s">
        <v>76</v>
      </c>
      <c r="M190" s="44"/>
      <c r="N190" s="48"/>
      <c r="O190" s="65">
        <v>0.92</v>
      </c>
      <c r="P190" s="48" t="s">
        <v>78</v>
      </c>
      <c r="Q190" s="44"/>
      <c r="R190" s="69"/>
      <c r="S190" s="156"/>
      <c r="T190" s="44" t="s">
        <v>58</v>
      </c>
      <c r="U190" s="44" t="s">
        <v>54</v>
      </c>
      <c r="V190" s="44" t="s">
        <v>91</v>
      </c>
      <c r="W190" s="49"/>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row>
    <row r="191" spans="1:133" s="18" customFormat="1" x14ac:dyDescent="0.25">
      <c r="A191" s="2"/>
      <c r="B191" s="43"/>
      <c r="C191" s="44"/>
      <c r="D191" s="44" t="s">
        <v>95</v>
      </c>
      <c r="E191" s="45"/>
      <c r="F191" s="45"/>
      <c r="G191" s="45" t="s">
        <v>58</v>
      </c>
      <c r="H191" s="45"/>
      <c r="I191" s="44"/>
      <c r="J191" s="44" t="s">
        <v>58</v>
      </c>
      <c r="K191" s="44"/>
      <c r="L191" s="44" t="s">
        <v>76</v>
      </c>
      <c r="M191" s="44"/>
      <c r="N191" s="48"/>
      <c r="O191" s="65">
        <v>1.83</v>
      </c>
      <c r="P191" s="48" t="s">
        <v>78</v>
      </c>
      <c r="Q191" s="44"/>
      <c r="R191" s="69"/>
      <c r="S191" s="156"/>
      <c r="T191" s="44" t="s">
        <v>58</v>
      </c>
      <c r="U191" s="44" t="s">
        <v>54</v>
      </c>
      <c r="V191" s="44" t="s">
        <v>91</v>
      </c>
      <c r="W191" s="49"/>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row>
    <row r="192" spans="1:133" s="18" customFormat="1" x14ac:dyDescent="0.25">
      <c r="A192" s="2"/>
      <c r="B192" s="43"/>
      <c r="C192" s="44"/>
      <c r="D192" s="44" t="s">
        <v>210</v>
      </c>
      <c r="E192" s="45"/>
      <c r="F192" s="45"/>
      <c r="G192" s="45" t="s">
        <v>58</v>
      </c>
      <c r="H192" s="45"/>
      <c r="I192" s="44"/>
      <c r="J192" s="44" t="s">
        <v>58</v>
      </c>
      <c r="K192" s="44"/>
      <c r="L192" s="44" t="s">
        <v>76</v>
      </c>
      <c r="M192" s="44"/>
      <c r="N192" s="48"/>
      <c r="O192" s="65">
        <v>0.92</v>
      </c>
      <c r="P192" s="48" t="s">
        <v>78</v>
      </c>
      <c r="Q192" s="44"/>
      <c r="R192" s="69"/>
      <c r="S192" s="156"/>
      <c r="T192" s="44" t="s">
        <v>58</v>
      </c>
      <c r="U192" s="44" t="s">
        <v>54</v>
      </c>
      <c r="V192" s="44" t="s">
        <v>91</v>
      </c>
      <c r="W192" s="49"/>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row>
    <row r="193" spans="1:133" s="18" customFormat="1" x14ac:dyDescent="0.25">
      <c r="A193" s="2"/>
      <c r="B193" s="43"/>
      <c r="C193" s="44"/>
      <c r="D193" s="44" t="s">
        <v>97</v>
      </c>
      <c r="E193" s="45"/>
      <c r="F193" s="45"/>
      <c r="G193" s="45" t="s">
        <v>58</v>
      </c>
      <c r="H193" s="45"/>
      <c r="I193" s="44"/>
      <c r="J193" s="44" t="s">
        <v>58</v>
      </c>
      <c r="K193" s="44"/>
      <c r="L193" s="44" t="s">
        <v>76</v>
      </c>
      <c r="M193" s="44"/>
      <c r="N193" s="48"/>
      <c r="O193" s="65">
        <v>3.67</v>
      </c>
      <c r="P193" s="48" t="s">
        <v>78</v>
      </c>
      <c r="Q193" s="44"/>
      <c r="R193" s="69"/>
      <c r="S193" s="156"/>
      <c r="T193" s="44" t="s">
        <v>58</v>
      </c>
      <c r="U193" s="44" t="s">
        <v>54</v>
      </c>
      <c r="V193" s="44" t="s">
        <v>91</v>
      </c>
      <c r="W193" s="49"/>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row>
    <row r="194" spans="1:133" s="18" customFormat="1" x14ac:dyDescent="0.25">
      <c r="A194" s="2"/>
      <c r="B194" s="43"/>
      <c r="C194" s="44"/>
      <c r="D194" s="44" t="s">
        <v>99</v>
      </c>
      <c r="E194" s="45"/>
      <c r="F194" s="45"/>
      <c r="G194" s="45" t="s">
        <v>58</v>
      </c>
      <c r="H194" s="45"/>
      <c r="I194" s="44"/>
      <c r="J194" s="44" t="s">
        <v>58</v>
      </c>
      <c r="K194" s="44"/>
      <c r="L194" s="44" t="s">
        <v>76</v>
      </c>
      <c r="M194" s="44"/>
      <c r="N194" s="48"/>
      <c r="O194" s="65">
        <v>10.18</v>
      </c>
      <c r="P194" s="48" t="s">
        <v>78</v>
      </c>
      <c r="Q194" s="44"/>
      <c r="R194" s="69"/>
      <c r="S194" s="156"/>
      <c r="T194" s="44" t="s">
        <v>58</v>
      </c>
      <c r="U194" s="44" t="s">
        <v>54</v>
      </c>
      <c r="V194" s="44" t="s">
        <v>91</v>
      </c>
      <c r="W194" s="49"/>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row>
    <row r="195" spans="1:133" ht="15" customHeight="1" x14ac:dyDescent="0.25">
      <c r="B195" s="43"/>
      <c r="C195" s="44"/>
      <c r="D195" s="44" t="s">
        <v>100</v>
      </c>
      <c r="E195" s="45"/>
      <c r="F195" s="45"/>
      <c r="G195" s="45" t="s">
        <v>58</v>
      </c>
      <c r="H195" s="45"/>
      <c r="I195" s="44"/>
      <c r="J195" s="44" t="s">
        <v>58</v>
      </c>
      <c r="K195" s="44"/>
      <c r="L195" s="44" t="s">
        <v>76</v>
      </c>
      <c r="M195" s="44"/>
      <c r="N195" s="48"/>
      <c r="O195" s="65">
        <v>10.18</v>
      </c>
      <c r="P195" s="48" t="s">
        <v>78</v>
      </c>
      <c r="Q195" s="44"/>
      <c r="R195" s="69"/>
      <c r="S195" s="156"/>
      <c r="T195" s="44" t="s">
        <v>58</v>
      </c>
      <c r="U195" s="44" t="s">
        <v>54</v>
      </c>
      <c r="V195" s="44" t="s">
        <v>91</v>
      </c>
      <c r="W195" s="49"/>
    </row>
    <row r="196" spans="1:133" ht="13.8" thickBot="1" x14ac:dyDescent="0.3">
      <c r="B196" s="50"/>
      <c r="C196" s="51"/>
      <c r="D196" s="51" t="s">
        <v>211</v>
      </c>
      <c r="E196" s="52"/>
      <c r="F196" s="52"/>
      <c r="G196" s="52" t="s">
        <v>58</v>
      </c>
      <c r="H196" s="52"/>
      <c r="I196" s="51"/>
      <c r="J196" s="51" t="s">
        <v>58</v>
      </c>
      <c r="K196" s="51"/>
      <c r="L196" s="51" t="s">
        <v>76</v>
      </c>
      <c r="M196" s="51"/>
      <c r="N196" s="54"/>
      <c r="O196" s="72">
        <v>10.18</v>
      </c>
      <c r="P196" s="54" t="s">
        <v>78</v>
      </c>
      <c r="Q196" s="51"/>
      <c r="R196" s="73"/>
      <c r="S196" s="157"/>
      <c r="T196" s="51" t="s">
        <v>58</v>
      </c>
      <c r="U196" s="51" t="s">
        <v>54</v>
      </c>
      <c r="V196" s="51" t="s">
        <v>91</v>
      </c>
      <c r="W196" s="55"/>
    </row>
    <row r="197" spans="1:133" ht="12.75" customHeight="1" x14ac:dyDescent="0.25">
      <c r="B197" s="31" t="s">
        <v>43</v>
      </c>
      <c r="C197" s="74" t="s">
        <v>215</v>
      </c>
      <c r="D197" s="32" t="s">
        <v>44</v>
      </c>
      <c r="E197" s="33">
        <v>45223</v>
      </c>
      <c r="F197" s="33">
        <v>45987</v>
      </c>
      <c r="G197" s="33">
        <v>45224</v>
      </c>
      <c r="H197" s="33">
        <v>46022</v>
      </c>
      <c r="I197" s="32" t="s">
        <v>46</v>
      </c>
      <c r="J197" s="56">
        <v>4000</v>
      </c>
      <c r="K197" s="32" t="s">
        <v>48</v>
      </c>
      <c r="L197" s="32" t="s">
        <v>49</v>
      </c>
      <c r="M197" s="34">
        <f>450/365</f>
        <v>1.2328767123287672</v>
      </c>
      <c r="N197" s="35" t="s">
        <v>50</v>
      </c>
      <c r="O197" s="57"/>
      <c r="P197" s="35"/>
      <c r="Q197" s="32" t="s">
        <v>213</v>
      </c>
      <c r="R197" s="152" t="s">
        <v>268</v>
      </c>
      <c r="S197" s="32"/>
      <c r="T197" s="32" t="s">
        <v>53</v>
      </c>
      <c r="U197" s="32" t="s">
        <v>157</v>
      </c>
      <c r="V197" s="32" t="s">
        <v>55</v>
      </c>
      <c r="W197" s="36"/>
    </row>
    <row r="198" spans="1:133" x14ac:dyDescent="0.25">
      <c r="B198" s="20"/>
      <c r="C198" s="15"/>
      <c r="D198" s="15" t="s">
        <v>63</v>
      </c>
      <c r="E198" s="37"/>
      <c r="F198" s="37"/>
      <c r="G198" s="37" t="s">
        <v>58</v>
      </c>
      <c r="H198" s="37" t="s">
        <v>228</v>
      </c>
      <c r="I198" s="15"/>
      <c r="J198" s="16">
        <v>1000</v>
      </c>
      <c r="K198" s="15" t="s">
        <v>48</v>
      </c>
      <c r="L198" s="15" t="s">
        <v>49</v>
      </c>
      <c r="M198" s="16">
        <v>0</v>
      </c>
      <c r="N198" s="39" t="s">
        <v>50</v>
      </c>
      <c r="O198" s="19"/>
      <c r="P198" s="39"/>
      <c r="Q198" s="15"/>
      <c r="R198" s="153"/>
      <c r="S198" s="15"/>
      <c r="T198" s="15" t="s">
        <v>58</v>
      </c>
      <c r="U198" s="15" t="s">
        <v>157</v>
      </c>
      <c r="V198" s="15" t="s">
        <v>55</v>
      </c>
      <c r="W198" s="40"/>
    </row>
    <row r="199" spans="1:133" x14ac:dyDescent="0.25">
      <c r="B199" s="20"/>
      <c r="C199" s="15"/>
      <c r="D199" s="15" t="s">
        <v>60</v>
      </c>
      <c r="E199" s="37"/>
      <c r="F199" s="37"/>
      <c r="G199" s="37" t="s">
        <v>58</v>
      </c>
      <c r="H199" s="37" t="s">
        <v>228</v>
      </c>
      <c r="I199" s="15"/>
      <c r="J199" s="16">
        <v>4000</v>
      </c>
      <c r="K199" s="15" t="s">
        <v>48</v>
      </c>
      <c r="L199" s="15" t="s">
        <v>49</v>
      </c>
      <c r="M199" s="16">
        <v>0</v>
      </c>
      <c r="N199" s="39" t="s">
        <v>50</v>
      </c>
      <c r="O199" s="19"/>
      <c r="P199" s="39"/>
      <c r="Q199" s="15"/>
      <c r="R199" s="153"/>
      <c r="S199" s="63"/>
      <c r="T199" s="15" t="s">
        <v>58</v>
      </c>
      <c r="U199" s="15" t="s">
        <v>157</v>
      </c>
      <c r="V199" s="15" t="s">
        <v>55</v>
      </c>
      <c r="W199" s="40"/>
    </row>
    <row r="200" spans="1:133" x14ac:dyDescent="0.25">
      <c r="B200" s="20"/>
      <c r="C200" s="15"/>
      <c r="D200" s="15" t="s">
        <v>61</v>
      </c>
      <c r="E200" s="37"/>
      <c r="F200" s="37"/>
      <c r="G200" s="37" t="s">
        <v>58</v>
      </c>
      <c r="H200" s="37" t="s">
        <v>228</v>
      </c>
      <c r="I200" s="15"/>
      <c r="J200" s="16">
        <v>1000</v>
      </c>
      <c r="K200" s="15" t="s">
        <v>48</v>
      </c>
      <c r="L200" s="15" t="s">
        <v>49</v>
      </c>
      <c r="M200" s="16">
        <v>0</v>
      </c>
      <c r="N200" s="39" t="s">
        <v>50</v>
      </c>
      <c r="O200" s="19"/>
      <c r="P200" s="39"/>
      <c r="Q200" s="15"/>
      <c r="R200" s="153"/>
      <c r="S200" s="63"/>
      <c r="T200" s="15" t="s">
        <v>58</v>
      </c>
      <c r="U200" s="15" t="s">
        <v>157</v>
      </c>
      <c r="V200" s="15" t="s">
        <v>55</v>
      </c>
      <c r="W200" s="40"/>
    </row>
    <row r="201" spans="1:133" x14ac:dyDescent="0.25">
      <c r="B201" s="20"/>
      <c r="C201" s="15"/>
      <c r="D201" s="15" t="s">
        <v>71</v>
      </c>
      <c r="E201" s="37"/>
      <c r="F201" s="37"/>
      <c r="G201" s="37" t="s">
        <v>58</v>
      </c>
      <c r="H201" s="37" t="s">
        <v>228</v>
      </c>
      <c r="I201" s="15"/>
      <c r="J201" s="16">
        <v>160000</v>
      </c>
      <c r="K201" s="15" t="s">
        <v>73</v>
      </c>
      <c r="L201" s="15" t="s">
        <v>49</v>
      </c>
      <c r="M201" s="81">
        <v>0</v>
      </c>
      <c r="N201" s="39" t="s">
        <v>50</v>
      </c>
      <c r="O201" s="19"/>
      <c r="P201" s="39"/>
      <c r="Q201" s="15"/>
      <c r="R201" s="153"/>
      <c r="S201" s="63"/>
      <c r="T201" s="15" t="s">
        <v>58</v>
      </c>
      <c r="U201" s="15" t="s">
        <v>157</v>
      </c>
      <c r="V201" s="15" t="s">
        <v>55</v>
      </c>
      <c r="W201" s="40"/>
    </row>
    <row r="202" spans="1:133" x14ac:dyDescent="0.25">
      <c r="B202" s="20"/>
      <c r="C202" s="15"/>
      <c r="D202" s="15" t="s">
        <v>44</v>
      </c>
      <c r="E202" s="37"/>
      <c r="F202" s="37"/>
      <c r="G202" s="37">
        <v>46023</v>
      </c>
      <c r="H202" s="37">
        <v>46387</v>
      </c>
      <c r="I202" s="15"/>
      <c r="J202" s="16">
        <v>2000</v>
      </c>
      <c r="K202" s="15" t="s">
        <v>48</v>
      </c>
      <c r="L202" s="15" t="s">
        <v>49</v>
      </c>
      <c r="M202" s="17">
        <f>460.62/365</f>
        <v>1.261972602739726</v>
      </c>
      <c r="N202" s="39" t="s">
        <v>50</v>
      </c>
      <c r="O202" s="19"/>
      <c r="P202" s="39"/>
      <c r="Q202" s="15" t="s">
        <v>278</v>
      </c>
      <c r="R202" s="153"/>
      <c r="S202" s="63"/>
      <c r="T202" s="15" t="s">
        <v>58</v>
      </c>
      <c r="U202" s="15" t="s">
        <v>157</v>
      </c>
      <c r="V202" s="15" t="s">
        <v>55</v>
      </c>
      <c r="W202" s="40"/>
    </row>
    <row r="203" spans="1:133" x14ac:dyDescent="0.25">
      <c r="B203" s="20"/>
      <c r="C203" s="15"/>
      <c r="D203" s="15" t="s">
        <v>63</v>
      </c>
      <c r="E203" s="37"/>
      <c r="F203" s="37"/>
      <c r="G203" s="37" t="s">
        <v>58</v>
      </c>
      <c r="H203" s="37" t="s">
        <v>58</v>
      </c>
      <c r="I203" s="15"/>
      <c r="J203" s="16">
        <v>500</v>
      </c>
      <c r="K203" s="15" t="s">
        <v>48</v>
      </c>
      <c r="L203" s="15" t="s">
        <v>49</v>
      </c>
      <c r="M203" s="16">
        <v>0</v>
      </c>
      <c r="N203" s="39" t="s">
        <v>50</v>
      </c>
      <c r="O203" s="19"/>
      <c r="P203" s="39"/>
      <c r="Q203" s="15"/>
      <c r="R203" s="153"/>
      <c r="S203" s="63"/>
      <c r="T203" s="15" t="s">
        <v>58</v>
      </c>
      <c r="U203" s="15" t="s">
        <v>157</v>
      </c>
      <c r="V203" s="15" t="s">
        <v>55</v>
      </c>
      <c r="W203" s="40"/>
    </row>
    <row r="204" spans="1:133" x14ac:dyDescent="0.25">
      <c r="B204" s="20"/>
      <c r="C204" s="15"/>
      <c r="D204" s="15" t="s">
        <v>60</v>
      </c>
      <c r="E204" s="37"/>
      <c r="F204" s="37"/>
      <c r="G204" s="37" t="s">
        <v>58</v>
      </c>
      <c r="H204" s="37" t="s">
        <v>58</v>
      </c>
      <c r="I204" s="15"/>
      <c r="J204" s="16">
        <v>2000</v>
      </c>
      <c r="K204" s="15" t="s">
        <v>48</v>
      </c>
      <c r="L204" s="15" t="s">
        <v>49</v>
      </c>
      <c r="M204" s="16">
        <v>0</v>
      </c>
      <c r="N204" s="39" t="s">
        <v>50</v>
      </c>
      <c r="O204" s="19"/>
      <c r="P204" s="39"/>
      <c r="Q204" s="15"/>
      <c r="R204" s="153"/>
      <c r="S204" s="63"/>
      <c r="T204" s="15" t="s">
        <v>58</v>
      </c>
      <c r="U204" s="15" t="s">
        <v>157</v>
      </c>
      <c r="V204" s="15" t="s">
        <v>55</v>
      </c>
      <c r="W204" s="40"/>
    </row>
    <row r="205" spans="1:133" x14ac:dyDescent="0.25">
      <c r="B205" s="20"/>
      <c r="C205" s="15"/>
      <c r="D205" s="15" t="s">
        <v>61</v>
      </c>
      <c r="E205" s="37"/>
      <c r="F205" s="37"/>
      <c r="G205" s="37" t="s">
        <v>58</v>
      </c>
      <c r="H205" s="37" t="s">
        <v>58</v>
      </c>
      <c r="I205" s="15"/>
      <c r="J205" s="16">
        <v>500</v>
      </c>
      <c r="K205" s="15" t="s">
        <v>48</v>
      </c>
      <c r="L205" s="15" t="s">
        <v>49</v>
      </c>
      <c r="M205" s="16">
        <v>0</v>
      </c>
      <c r="N205" s="39" t="s">
        <v>50</v>
      </c>
      <c r="O205" s="19"/>
      <c r="P205" s="39"/>
      <c r="Q205" s="15"/>
      <c r="R205" s="153"/>
      <c r="S205" s="63"/>
      <c r="T205" s="15" t="s">
        <v>58</v>
      </c>
      <c r="U205" s="15" t="s">
        <v>157</v>
      </c>
      <c r="V205" s="15" t="s">
        <v>55</v>
      </c>
      <c r="W205" s="40"/>
    </row>
    <row r="206" spans="1:133" x14ac:dyDescent="0.25">
      <c r="B206" s="20"/>
      <c r="C206" s="15"/>
      <c r="D206" s="15" t="s">
        <v>71</v>
      </c>
      <c r="E206" s="37"/>
      <c r="F206" s="37"/>
      <c r="G206" s="37" t="s">
        <v>58</v>
      </c>
      <c r="H206" s="37" t="s">
        <v>58</v>
      </c>
      <c r="I206" s="15"/>
      <c r="J206" s="16">
        <v>80000</v>
      </c>
      <c r="K206" s="15" t="s">
        <v>73</v>
      </c>
      <c r="L206" s="15" t="s">
        <v>49</v>
      </c>
      <c r="M206" s="81">
        <v>0</v>
      </c>
      <c r="N206" s="39" t="s">
        <v>50</v>
      </c>
      <c r="O206" s="19"/>
      <c r="P206" s="39"/>
      <c r="Q206" s="15"/>
      <c r="R206" s="154"/>
      <c r="S206" s="63"/>
      <c r="T206" s="15" t="s">
        <v>58</v>
      </c>
      <c r="U206" s="15" t="s">
        <v>157</v>
      </c>
      <c r="V206" s="15" t="s">
        <v>55</v>
      </c>
      <c r="W206" s="40"/>
    </row>
    <row r="207" spans="1:133" s="18" customFormat="1" ht="12.75" customHeight="1" x14ac:dyDescent="0.25">
      <c r="A207" s="2"/>
      <c r="B207" s="43"/>
      <c r="C207" s="44"/>
      <c r="D207" s="44" t="s">
        <v>74</v>
      </c>
      <c r="E207" s="45"/>
      <c r="F207" s="45"/>
      <c r="G207" s="45" t="s">
        <v>277</v>
      </c>
      <c r="H207" s="45" t="s">
        <v>58</v>
      </c>
      <c r="I207" s="44"/>
      <c r="J207" s="47" t="s">
        <v>75</v>
      </c>
      <c r="K207" s="44"/>
      <c r="L207" s="44" t="s">
        <v>76</v>
      </c>
      <c r="M207" s="47"/>
      <c r="N207" s="48"/>
      <c r="O207" s="48">
        <v>0.10390000000000001</v>
      </c>
      <c r="P207" s="48" t="s">
        <v>78</v>
      </c>
      <c r="Q207" s="44"/>
      <c r="R207" s="94"/>
      <c r="S207" s="155" t="s">
        <v>214</v>
      </c>
      <c r="T207" s="44" t="s">
        <v>58</v>
      </c>
      <c r="U207" s="44" t="s">
        <v>157</v>
      </c>
      <c r="V207" s="44" t="s">
        <v>79</v>
      </c>
      <c r="W207" s="49" t="s">
        <v>80</v>
      </c>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row>
    <row r="208" spans="1:133" s="18" customFormat="1" x14ac:dyDescent="0.25">
      <c r="A208" s="2"/>
      <c r="B208" s="43"/>
      <c r="C208" s="44"/>
      <c r="D208" s="44" t="s">
        <v>81</v>
      </c>
      <c r="E208" s="45"/>
      <c r="F208" s="45"/>
      <c r="G208" s="45" t="s">
        <v>58</v>
      </c>
      <c r="H208" s="45" t="s">
        <v>58</v>
      </c>
      <c r="I208" s="44"/>
      <c r="J208" s="47" t="s">
        <v>58</v>
      </c>
      <c r="K208" s="44"/>
      <c r="L208" s="44" t="s">
        <v>76</v>
      </c>
      <c r="M208" s="47"/>
      <c r="N208" s="48"/>
      <c r="O208" s="48">
        <v>0.10390000000000001</v>
      </c>
      <c r="P208" s="48" t="s">
        <v>78</v>
      </c>
      <c r="Q208" s="44"/>
      <c r="R208" s="94"/>
      <c r="S208" s="156"/>
      <c r="T208" s="44" t="s">
        <v>58</v>
      </c>
      <c r="U208" s="44" t="s">
        <v>157</v>
      </c>
      <c r="V208" s="44" t="s">
        <v>79</v>
      </c>
      <c r="W208" s="49" t="s">
        <v>58</v>
      </c>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row>
    <row r="209" spans="1:133" s="18" customFormat="1" x14ac:dyDescent="0.25">
      <c r="A209" s="2"/>
      <c r="B209" s="43"/>
      <c r="C209" s="44"/>
      <c r="D209" s="44" t="s">
        <v>82</v>
      </c>
      <c r="E209" s="45"/>
      <c r="F209" s="45"/>
      <c r="G209" s="45" t="s">
        <v>58</v>
      </c>
      <c r="H209" s="45" t="s">
        <v>58</v>
      </c>
      <c r="I209" s="44"/>
      <c r="J209" s="47" t="s">
        <v>58</v>
      </c>
      <c r="K209" s="44"/>
      <c r="L209" s="44" t="s">
        <v>76</v>
      </c>
      <c r="M209" s="47"/>
      <c r="N209" s="48"/>
      <c r="O209" s="48">
        <v>5.1900000000000002E-2</v>
      </c>
      <c r="P209" s="48" t="s">
        <v>78</v>
      </c>
      <c r="Q209" s="44"/>
      <c r="R209" s="94"/>
      <c r="S209" s="156"/>
      <c r="T209" s="44" t="s">
        <v>58</v>
      </c>
      <c r="U209" s="44" t="s">
        <v>157</v>
      </c>
      <c r="V209" s="44" t="s">
        <v>79</v>
      </c>
      <c r="W209" s="49" t="s">
        <v>58</v>
      </c>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row>
    <row r="210" spans="1:133" s="18" customFormat="1" x14ac:dyDescent="0.25">
      <c r="A210" s="2"/>
      <c r="B210" s="43"/>
      <c r="C210" s="44"/>
      <c r="D210" s="44" t="s">
        <v>84</v>
      </c>
      <c r="E210" s="45"/>
      <c r="F210" s="45"/>
      <c r="G210" s="45" t="s">
        <v>58</v>
      </c>
      <c r="H210" s="45" t="s">
        <v>58</v>
      </c>
      <c r="I210" s="44"/>
      <c r="J210" s="47" t="s">
        <v>58</v>
      </c>
      <c r="K210" s="44"/>
      <c r="L210" s="44" t="s">
        <v>76</v>
      </c>
      <c r="M210" s="47"/>
      <c r="N210" s="48"/>
      <c r="O210" s="48">
        <v>0.10390000000000001</v>
      </c>
      <c r="P210" s="48" t="s">
        <v>78</v>
      </c>
      <c r="Q210" s="44"/>
      <c r="R210" s="94"/>
      <c r="S210" s="156"/>
      <c r="T210" s="44" t="s">
        <v>58</v>
      </c>
      <c r="U210" s="44" t="s">
        <v>157</v>
      </c>
      <c r="V210" s="44" t="s">
        <v>79</v>
      </c>
      <c r="W210" s="49" t="s">
        <v>58</v>
      </c>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row>
    <row r="211" spans="1:133" s="18" customFormat="1" x14ac:dyDescent="0.25">
      <c r="A211" s="2"/>
      <c r="B211" s="43"/>
      <c r="C211" s="44"/>
      <c r="D211" s="44" t="s">
        <v>85</v>
      </c>
      <c r="E211" s="45"/>
      <c r="F211" s="45"/>
      <c r="G211" s="45" t="s">
        <v>58</v>
      </c>
      <c r="H211" s="45" t="s">
        <v>58</v>
      </c>
      <c r="I211" s="44"/>
      <c r="J211" s="47" t="s">
        <v>58</v>
      </c>
      <c r="K211" s="44"/>
      <c r="L211" s="44" t="s">
        <v>76</v>
      </c>
      <c r="M211" s="47"/>
      <c r="N211" s="48"/>
      <c r="O211" s="48">
        <v>5.1900000000000002E-2</v>
      </c>
      <c r="P211" s="48" t="s">
        <v>78</v>
      </c>
      <c r="Q211" s="44"/>
      <c r="R211" s="94"/>
      <c r="S211" s="156"/>
      <c r="T211" s="44" t="s">
        <v>58</v>
      </c>
      <c r="U211" s="44" t="s">
        <v>157</v>
      </c>
      <c r="V211" s="44" t="s">
        <v>79</v>
      </c>
      <c r="W211" s="49" t="s">
        <v>58</v>
      </c>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row>
    <row r="212" spans="1:133" s="18" customFormat="1" x14ac:dyDescent="0.25">
      <c r="A212" s="2"/>
      <c r="B212" s="43"/>
      <c r="C212" s="44"/>
      <c r="D212" s="44" t="s">
        <v>87</v>
      </c>
      <c r="E212" s="45"/>
      <c r="F212" s="45"/>
      <c r="G212" s="45" t="s">
        <v>58</v>
      </c>
      <c r="H212" s="45" t="s">
        <v>58</v>
      </c>
      <c r="I212" s="44"/>
      <c r="J212" s="47" t="s">
        <v>58</v>
      </c>
      <c r="K212" s="44"/>
      <c r="L212" s="44" t="s">
        <v>76</v>
      </c>
      <c r="M212" s="47"/>
      <c r="N212" s="48"/>
      <c r="O212" s="48">
        <v>5.1900000000000002E-2</v>
      </c>
      <c r="P212" s="48" t="s">
        <v>78</v>
      </c>
      <c r="Q212" s="44"/>
      <c r="R212" s="94"/>
      <c r="S212" s="156"/>
      <c r="T212" s="44" t="s">
        <v>58</v>
      </c>
      <c r="U212" s="44" t="s">
        <v>157</v>
      </c>
      <c r="V212" s="44" t="s">
        <v>79</v>
      </c>
      <c r="W212" s="49" t="s">
        <v>58</v>
      </c>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row>
    <row r="213" spans="1:133" s="18" customFormat="1" x14ac:dyDescent="0.25">
      <c r="A213" s="2"/>
      <c r="B213" s="43"/>
      <c r="C213" s="44"/>
      <c r="D213" s="44" t="s">
        <v>88</v>
      </c>
      <c r="E213" s="45"/>
      <c r="F213" s="45"/>
      <c r="G213" s="45" t="s">
        <v>58</v>
      </c>
      <c r="H213" s="45" t="s">
        <v>58</v>
      </c>
      <c r="I213" s="44"/>
      <c r="J213" s="47" t="s">
        <v>58</v>
      </c>
      <c r="K213" s="44"/>
      <c r="L213" s="44" t="s">
        <v>76</v>
      </c>
      <c r="M213" s="47"/>
      <c r="N213" s="48"/>
      <c r="O213" s="48">
        <v>1.0633999999999999</v>
      </c>
      <c r="P213" s="48" t="s">
        <v>78</v>
      </c>
      <c r="Q213" s="44"/>
      <c r="R213" s="94"/>
      <c r="S213" s="156"/>
      <c r="T213" s="44" t="s">
        <v>58</v>
      </c>
      <c r="U213" s="44" t="s">
        <v>157</v>
      </c>
      <c r="V213" s="44" t="s">
        <v>91</v>
      </c>
      <c r="W213" s="49"/>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row>
    <row r="214" spans="1:133" s="18" customFormat="1" x14ac:dyDescent="0.25">
      <c r="A214" s="2"/>
      <c r="B214" s="43"/>
      <c r="C214" s="44"/>
      <c r="D214" s="44" t="s">
        <v>93</v>
      </c>
      <c r="E214" s="45"/>
      <c r="F214" s="45"/>
      <c r="G214" s="45" t="s">
        <v>58</v>
      </c>
      <c r="H214" s="45" t="s">
        <v>58</v>
      </c>
      <c r="I214" s="44"/>
      <c r="J214" s="47" t="s">
        <v>58</v>
      </c>
      <c r="K214" s="44"/>
      <c r="L214" s="44" t="s">
        <v>76</v>
      </c>
      <c r="M214" s="47"/>
      <c r="N214" s="48"/>
      <c r="O214" s="48">
        <v>1.0633999999999999</v>
      </c>
      <c r="P214" s="48" t="s">
        <v>78</v>
      </c>
      <c r="Q214" s="44"/>
      <c r="R214" s="94"/>
      <c r="S214" s="156"/>
      <c r="T214" s="44" t="s">
        <v>58</v>
      </c>
      <c r="U214" s="44" t="s">
        <v>157</v>
      </c>
      <c r="V214" s="44" t="s">
        <v>91</v>
      </c>
      <c r="W214" s="49"/>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row>
    <row r="215" spans="1:133" s="18" customFormat="1" x14ac:dyDescent="0.25">
      <c r="A215" s="2"/>
      <c r="B215" s="43"/>
      <c r="C215" s="44"/>
      <c r="D215" s="44" t="s">
        <v>95</v>
      </c>
      <c r="E215" s="45"/>
      <c r="F215" s="45"/>
      <c r="G215" s="45" t="s">
        <v>58</v>
      </c>
      <c r="H215" s="45" t="s">
        <v>58</v>
      </c>
      <c r="I215" s="44"/>
      <c r="J215" s="47" t="s">
        <v>58</v>
      </c>
      <c r="K215" s="44"/>
      <c r="L215" s="44" t="s">
        <v>76</v>
      </c>
      <c r="M215" s="47"/>
      <c r="N215" s="48"/>
      <c r="O215" s="48">
        <f>O214*2</f>
        <v>2.1267999999999998</v>
      </c>
      <c r="P215" s="48" t="s">
        <v>78</v>
      </c>
      <c r="Q215" s="44"/>
      <c r="R215" s="94"/>
      <c r="S215" s="156"/>
      <c r="T215" s="44" t="s">
        <v>58</v>
      </c>
      <c r="U215" s="44" t="s">
        <v>157</v>
      </c>
      <c r="V215" s="44" t="s">
        <v>91</v>
      </c>
      <c r="W215" s="49"/>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row>
    <row r="216" spans="1:133" s="18" customFormat="1" x14ac:dyDescent="0.25">
      <c r="A216" s="2"/>
      <c r="B216" s="43"/>
      <c r="C216" s="44"/>
      <c r="D216" s="44" t="s">
        <v>97</v>
      </c>
      <c r="E216" s="45"/>
      <c r="F216" s="45"/>
      <c r="G216" s="45" t="s">
        <v>58</v>
      </c>
      <c r="H216" s="45" t="s">
        <v>58</v>
      </c>
      <c r="I216" s="44"/>
      <c r="J216" s="47" t="s">
        <v>58</v>
      </c>
      <c r="K216" s="44"/>
      <c r="L216" s="44" t="s">
        <v>76</v>
      </c>
      <c r="M216" s="47"/>
      <c r="N216" s="48"/>
      <c r="O216" s="48">
        <v>4.2309999999999999</v>
      </c>
      <c r="P216" s="48" t="s">
        <v>78</v>
      </c>
      <c r="Q216" s="44"/>
      <c r="R216" s="94"/>
      <c r="S216" s="156"/>
      <c r="T216" s="44" t="s">
        <v>58</v>
      </c>
      <c r="U216" s="44" t="s">
        <v>157</v>
      </c>
      <c r="V216" s="44" t="s">
        <v>91</v>
      </c>
      <c r="W216" s="49"/>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row>
    <row r="217" spans="1:133" s="18" customFormat="1" x14ac:dyDescent="0.25">
      <c r="A217" s="2"/>
      <c r="B217" s="43"/>
      <c r="C217" s="44"/>
      <c r="D217" s="44" t="s">
        <v>99</v>
      </c>
      <c r="E217" s="45"/>
      <c r="F217" s="45"/>
      <c r="G217" s="45" t="s">
        <v>58</v>
      </c>
      <c r="H217" s="45" t="s">
        <v>58</v>
      </c>
      <c r="I217" s="44"/>
      <c r="J217" s="47" t="s">
        <v>58</v>
      </c>
      <c r="K217" s="44"/>
      <c r="L217" s="44" t="s">
        <v>76</v>
      </c>
      <c r="M217" s="47"/>
      <c r="N217" s="48"/>
      <c r="O217" s="48">
        <v>11.731299999999999</v>
      </c>
      <c r="P217" s="48" t="s">
        <v>78</v>
      </c>
      <c r="Q217" s="44"/>
      <c r="R217" s="94"/>
      <c r="S217" s="156"/>
      <c r="T217" s="44" t="s">
        <v>58</v>
      </c>
      <c r="U217" s="44" t="s">
        <v>157</v>
      </c>
      <c r="V217" s="44" t="s">
        <v>91</v>
      </c>
      <c r="W217" s="49"/>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row>
    <row r="218" spans="1:133" s="18" customFormat="1" ht="13.8" thickBot="1" x14ac:dyDescent="0.3">
      <c r="A218" s="2"/>
      <c r="B218" s="50"/>
      <c r="C218" s="51"/>
      <c r="D218" s="51" t="s">
        <v>100</v>
      </c>
      <c r="E218" s="52"/>
      <c r="F218" s="52"/>
      <c r="G218" s="52" t="s">
        <v>58</v>
      </c>
      <c r="H218" s="52" t="s">
        <v>58</v>
      </c>
      <c r="I218" s="51"/>
      <c r="J218" s="53" t="s">
        <v>58</v>
      </c>
      <c r="K218" s="51"/>
      <c r="L218" s="51" t="s">
        <v>76</v>
      </c>
      <c r="M218" s="53"/>
      <c r="N218" s="54"/>
      <c r="O218" s="54">
        <v>11.731299999999999</v>
      </c>
      <c r="P218" s="54" t="s">
        <v>78</v>
      </c>
      <c r="Q218" s="51"/>
      <c r="R218" s="83"/>
      <c r="S218" s="157"/>
      <c r="T218" s="51" t="s">
        <v>58</v>
      </c>
      <c r="U218" s="51" t="s">
        <v>157</v>
      </c>
      <c r="V218" s="51" t="s">
        <v>91</v>
      </c>
      <c r="W218" s="55"/>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row>
    <row r="219" spans="1:133" x14ac:dyDescent="0.25">
      <c r="B219" s="31" t="s">
        <v>43</v>
      </c>
      <c r="C219" s="74" t="s">
        <v>223</v>
      </c>
      <c r="D219" s="32" t="s">
        <v>44</v>
      </c>
      <c r="E219" s="33">
        <v>44824</v>
      </c>
      <c r="F219" s="33">
        <v>45405</v>
      </c>
      <c r="G219" s="33">
        <v>44927</v>
      </c>
      <c r="H219" s="33">
        <v>46387</v>
      </c>
      <c r="I219" s="32" t="s">
        <v>46</v>
      </c>
      <c r="J219" s="56">
        <v>8000</v>
      </c>
      <c r="K219" s="32" t="s">
        <v>48</v>
      </c>
      <c r="L219" s="32" t="s">
        <v>49</v>
      </c>
      <c r="M219" s="34">
        <f>346.75/365</f>
        <v>0.95</v>
      </c>
      <c r="N219" s="35" t="s">
        <v>50</v>
      </c>
      <c r="O219" s="35"/>
      <c r="P219" s="35"/>
      <c r="Q219" s="32" t="s">
        <v>216</v>
      </c>
      <c r="R219" s="152" t="s">
        <v>269</v>
      </c>
      <c r="S219" s="32"/>
      <c r="T219" s="32" t="s">
        <v>53</v>
      </c>
      <c r="U219" s="32" t="s">
        <v>54</v>
      </c>
      <c r="V219" s="32" t="s">
        <v>55</v>
      </c>
      <c r="W219" s="95"/>
    </row>
    <row r="220" spans="1:133" x14ac:dyDescent="0.25">
      <c r="B220" s="20"/>
      <c r="C220" s="15"/>
      <c r="D220" s="38" t="s">
        <v>60</v>
      </c>
      <c r="E220" s="37"/>
      <c r="F220" s="37"/>
      <c r="G220" s="37" t="s">
        <v>58</v>
      </c>
      <c r="H220" s="37" t="s">
        <v>58</v>
      </c>
      <c r="I220" s="15"/>
      <c r="J220" s="93">
        <v>8000</v>
      </c>
      <c r="K220" s="38" t="s">
        <v>48</v>
      </c>
      <c r="L220" s="38" t="s">
        <v>49</v>
      </c>
      <c r="M220" s="93">
        <v>0</v>
      </c>
      <c r="N220" s="79" t="s">
        <v>50</v>
      </c>
      <c r="O220" s="79"/>
      <c r="P220" s="79"/>
      <c r="Q220" s="38"/>
      <c r="R220" s="153"/>
      <c r="S220" s="38"/>
      <c r="T220" s="15" t="s">
        <v>58</v>
      </c>
      <c r="U220" s="15" t="s">
        <v>54</v>
      </c>
      <c r="V220" s="38" t="s">
        <v>55</v>
      </c>
      <c r="W220" s="99"/>
    </row>
    <row r="221" spans="1:133" x14ac:dyDescent="0.25">
      <c r="B221" s="20"/>
      <c r="C221" s="15"/>
      <c r="D221" s="15" t="s">
        <v>61</v>
      </c>
      <c r="E221" s="37"/>
      <c r="F221" s="37"/>
      <c r="G221" s="37" t="s">
        <v>58</v>
      </c>
      <c r="H221" s="37" t="s">
        <v>58</v>
      </c>
      <c r="I221" s="15"/>
      <c r="J221" s="16">
        <v>2000</v>
      </c>
      <c r="K221" s="15" t="s">
        <v>48</v>
      </c>
      <c r="L221" s="15" t="s">
        <v>49</v>
      </c>
      <c r="M221" s="16">
        <v>0</v>
      </c>
      <c r="N221" s="39" t="s">
        <v>50</v>
      </c>
      <c r="O221" s="39"/>
      <c r="P221" s="39"/>
      <c r="Q221" s="15"/>
      <c r="R221" s="153"/>
      <c r="S221" s="15"/>
      <c r="T221" s="15" t="s">
        <v>58</v>
      </c>
      <c r="U221" s="15" t="s">
        <v>54</v>
      </c>
      <c r="V221" s="15" t="s">
        <v>55</v>
      </c>
      <c r="W221" s="96"/>
    </row>
    <row r="222" spans="1:133" x14ac:dyDescent="0.25">
      <c r="B222" s="20"/>
      <c r="C222" s="15"/>
      <c r="D222" s="15" t="s">
        <v>63</v>
      </c>
      <c r="E222" s="37"/>
      <c r="F222" s="37"/>
      <c r="G222" s="37" t="s">
        <v>58</v>
      </c>
      <c r="H222" s="37" t="s">
        <v>58</v>
      </c>
      <c r="I222" s="15"/>
      <c r="J222" s="16">
        <v>2000</v>
      </c>
      <c r="K222" s="15" t="s">
        <v>48</v>
      </c>
      <c r="L222" s="15" t="s">
        <v>49</v>
      </c>
      <c r="M222" s="16">
        <v>0</v>
      </c>
      <c r="N222" s="39" t="s">
        <v>50</v>
      </c>
      <c r="O222" s="39"/>
      <c r="P222" s="39"/>
      <c r="Q222" s="15"/>
      <c r="R222" s="153"/>
      <c r="S222" s="15"/>
      <c r="T222" s="15" t="s">
        <v>58</v>
      </c>
      <c r="U222" s="15" t="s">
        <v>54</v>
      </c>
      <c r="V222" s="15" t="s">
        <v>55</v>
      </c>
      <c r="W222" s="96"/>
    </row>
    <row r="223" spans="1:133" x14ac:dyDescent="0.25">
      <c r="B223" s="20"/>
      <c r="C223" s="15"/>
      <c r="D223" s="15" t="s">
        <v>57</v>
      </c>
      <c r="E223" s="37"/>
      <c r="F223" s="37"/>
      <c r="G223" s="37" t="s">
        <v>58</v>
      </c>
      <c r="H223" s="37" t="s">
        <v>58</v>
      </c>
      <c r="I223" s="15"/>
      <c r="J223" s="16">
        <v>4000</v>
      </c>
      <c r="K223" s="15" t="s">
        <v>48</v>
      </c>
      <c r="L223" s="15" t="s">
        <v>49</v>
      </c>
      <c r="M223" s="16">
        <v>0</v>
      </c>
      <c r="N223" s="39" t="s">
        <v>50</v>
      </c>
      <c r="O223" s="39"/>
      <c r="P223" s="39"/>
      <c r="Q223" s="15"/>
      <c r="R223" s="153"/>
      <c r="S223" s="63"/>
      <c r="T223" s="15" t="s">
        <v>58</v>
      </c>
      <c r="U223" s="15" t="s">
        <v>54</v>
      </c>
      <c r="V223" s="15" t="s">
        <v>55</v>
      </c>
      <c r="W223" s="96"/>
    </row>
    <row r="224" spans="1:133" x14ac:dyDescent="0.25">
      <c r="B224" s="20"/>
      <c r="C224" s="15"/>
      <c r="D224" s="15" t="s">
        <v>64</v>
      </c>
      <c r="E224" s="37"/>
      <c r="F224" s="37"/>
      <c r="G224" s="37" t="s">
        <v>58</v>
      </c>
      <c r="H224" s="37" t="s">
        <v>58</v>
      </c>
      <c r="I224" s="15"/>
      <c r="J224" s="16">
        <v>2000</v>
      </c>
      <c r="K224" s="15" t="s">
        <v>48</v>
      </c>
      <c r="L224" s="15" t="s">
        <v>49</v>
      </c>
      <c r="M224" s="16">
        <v>0</v>
      </c>
      <c r="N224" s="39" t="s">
        <v>50</v>
      </c>
      <c r="O224" s="39"/>
      <c r="P224" s="39"/>
      <c r="Q224" s="15"/>
      <c r="R224" s="153"/>
      <c r="S224" s="63"/>
      <c r="T224" s="15" t="s">
        <v>58</v>
      </c>
      <c r="U224" s="15" t="s">
        <v>54</v>
      </c>
      <c r="V224" s="15" t="s">
        <v>55</v>
      </c>
      <c r="W224" s="96"/>
    </row>
    <row r="225" spans="2:23" x14ac:dyDescent="0.25">
      <c r="B225" s="20"/>
      <c r="C225" s="15"/>
      <c r="D225" s="15" t="s">
        <v>71</v>
      </c>
      <c r="E225" s="37"/>
      <c r="F225" s="37"/>
      <c r="G225" s="37" t="s">
        <v>147</v>
      </c>
      <c r="H225" s="37" t="s">
        <v>58</v>
      </c>
      <c r="I225" s="15"/>
      <c r="J225" s="16">
        <v>320000</v>
      </c>
      <c r="K225" s="15" t="s">
        <v>73</v>
      </c>
      <c r="L225" s="15" t="s">
        <v>49</v>
      </c>
      <c r="M225" s="16">
        <v>0</v>
      </c>
      <c r="N225" s="39" t="s">
        <v>50</v>
      </c>
      <c r="O225" s="39"/>
      <c r="P225" s="39"/>
      <c r="Q225" s="15"/>
      <c r="R225" s="153"/>
      <c r="S225" s="63"/>
      <c r="T225" s="15" t="s">
        <v>58</v>
      </c>
      <c r="U225" s="15" t="s">
        <v>54</v>
      </c>
      <c r="V225" s="15" t="s">
        <v>55</v>
      </c>
      <c r="W225" s="40" t="s">
        <v>218</v>
      </c>
    </row>
    <row r="226" spans="2:23" x14ac:dyDescent="0.25">
      <c r="B226" s="20"/>
      <c r="C226" s="15"/>
      <c r="D226" s="15" t="s">
        <v>219</v>
      </c>
      <c r="E226" s="37"/>
      <c r="F226" s="37"/>
      <c r="G226" s="37">
        <v>45413</v>
      </c>
      <c r="H226" s="37">
        <v>45667</v>
      </c>
      <c r="I226" s="15"/>
      <c r="J226" s="16">
        <v>80000</v>
      </c>
      <c r="K226" s="15" t="s">
        <v>73</v>
      </c>
      <c r="L226" s="15" t="s">
        <v>49</v>
      </c>
      <c r="M226" s="16">
        <v>0</v>
      </c>
      <c r="N226" s="39" t="s">
        <v>50</v>
      </c>
      <c r="O226" s="39"/>
      <c r="P226" s="39"/>
      <c r="Q226" s="15"/>
      <c r="R226" s="154"/>
      <c r="S226" s="63"/>
      <c r="T226" s="15" t="s">
        <v>58</v>
      </c>
      <c r="U226" s="15" t="s">
        <v>54</v>
      </c>
      <c r="V226" s="15" t="s">
        <v>79</v>
      </c>
      <c r="W226" s="41" t="s">
        <v>220</v>
      </c>
    </row>
    <row r="227" spans="2:23" ht="12.75" customHeight="1" x14ac:dyDescent="0.25">
      <c r="B227" s="43"/>
      <c r="C227" s="44"/>
      <c r="D227" s="44" t="s">
        <v>74</v>
      </c>
      <c r="E227" s="45"/>
      <c r="F227" s="45"/>
      <c r="G227" s="45">
        <v>44825</v>
      </c>
      <c r="H227" s="45">
        <v>46387</v>
      </c>
      <c r="I227" s="44"/>
      <c r="J227" s="47" t="s">
        <v>75</v>
      </c>
      <c r="K227" s="44"/>
      <c r="L227" s="44" t="s">
        <v>76</v>
      </c>
      <c r="M227" s="44"/>
      <c r="N227" s="48"/>
      <c r="O227" s="65">
        <v>9.6799999999999997E-2</v>
      </c>
      <c r="P227" s="48" t="s">
        <v>78</v>
      </c>
      <c r="Q227" s="44"/>
      <c r="R227" s="69"/>
      <c r="S227" s="155" t="s">
        <v>217</v>
      </c>
      <c r="T227" s="44" t="s">
        <v>58</v>
      </c>
      <c r="U227" s="44" t="s">
        <v>54</v>
      </c>
      <c r="V227" s="44" t="s">
        <v>79</v>
      </c>
      <c r="W227" s="49" t="s">
        <v>80</v>
      </c>
    </row>
    <row r="228" spans="2:23" ht="15" customHeight="1" x14ac:dyDescent="0.25">
      <c r="B228" s="43"/>
      <c r="C228" s="44"/>
      <c r="D228" s="44" t="s">
        <v>81</v>
      </c>
      <c r="E228" s="45"/>
      <c r="F228" s="45"/>
      <c r="G228" s="45" t="s">
        <v>58</v>
      </c>
      <c r="H228" s="45" t="s">
        <v>58</v>
      </c>
      <c r="I228" s="44"/>
      <c r="J228" s="47" t="s">
        <v>58</v>
      </c>
      <c r="K228" s="44"/>
      <c r="L228" s="44" t="s">
        <v>76</v>
      </c>
      <c r="M228" s="44"/>
      <c r="N228" s="48"/>
      <c r="O228" s="65">
        <v>9.6799999999999997E-2</v>
      </c>
      <c r="P228" s="48" t="s">
        <v>78</v>
      </c>
      <c r="Q228" s="44"/>
      <c r="R228" s="69"/>
      <c r="S228" s="156"/>
      <c r="T228" s="44" t="s">
        <v>58</v>
      </c>
      <c r="U228" s="44" t="s">
        <v>54</v>
      </c>
      <c r="V228" s="44" t="s">
        <v>79</v>
      </c>
      <c r="W228" s="49" t="s">
        <v>58</v>
      </c>
    </row>
    <row r="229" spans="2:23" ht="12.75" customHeight="1" x14ac:dyDescent="0.25">
      <c r="B229" s="43"/>
      <c r="C229" s="44"/>
      <c r="D229" s="44" t="s">
        <v>82</v>
      </c>
      <c r="E229" s="45"/>
      <c r="F229" s="45"/>
      <c r="G229" s="45" t="s">
        <v>58</v>
      </c>
      <c r="H229" s="45" t="s">
        <v>58</v>
      </c>
      <c r="I229" s="44"/>
      <c r="J229" s="47" t="s">
        <v>58</v>
      </c>
      <c r="K229" s="44"/>
      <c r="L229" s="44" t="s">
        <v>76</v>
      </c>
      <c r="M229" s="44"/>
      <c r="N229" s="48"/>
      <c r="O229" s="65">
        <v>4.8399999999999999E-2</v>
      </c>
      <c r="P229" s="48" t="s">
        <v>78</v>
      </c>
      <c r="Q229" s="44"/>
      <c r="R229" s="69"/>
      <c r="S229" s="156"/>
      <c r="T229" s="44" t="s">
        <v>58</v>
      </c>
      <c r="U229" s="44" t="s">
        <v>54</v>
      </c>
      <c r="V229" s="44" t="s">
        <v>79</v>
      </c>
      <c r="W229" s="49" t="s">
        <v>58</v>
      </c>
    </row>
    <row r="230" spans="2:23" ht="15" customHeight="1" x14ac:dyDescent="0.25">
      <c r="B230" s="43"/>
      <c r="C230" s="44"/>
      <c r="D230" s="44" t="s">
        <v>84</v>
      </c>
      <c r="E230" s="45"/>
      <c r="F230" s="45"/>
      <c r="G230" s="45" t="s">
        <v>58</v>
      </c>
      <c r="H230" s="45" t="s">
        <v>58</v>
      </c>
      <c r="I230" s="44"/>
      <c r="J230" s="47" t="s">
        <v>58</v>
      </c>
      <c r="K230" s="44"/>
      <c r="L230" s="44" t="s">
        <v>76</v>
      </c>
      <c r="M230" s="44"/>
      <c r="N230" s="48"/>
      <c r="O230" s="65">
        <v>9.6799999999999997E-2</v>
      </c>
      <c r="P230" s="48" t="s">
        <v>78</v>
      </c>
      <c r="Q230" s="44"/>
      <c r="R230" s="69"/>
      <c r="S230" s="156"/>
      <c r="T230" s="44" t="s">
        <v>58</v>
      </c>
      <c r="U230" s="44" t="s">
        <v>54</v>
      </c>
      <c r="V230" s="44" t="s">
        <v>79</v>
      </c>
      <c r="W230" s="49" t="s">
        <v>58</v>
      </c>
    </row>
    <row r="231" spans="2:23" ht="15" customHeight="1" x14ac:dyDescent="0.25">
      <c r="B231" s="43"/>
      <c r="C231" s="44"/>
      <c r="D231" s="44" t="s">
        <v>85</v>
      </c>
      <c r="E231" s="45"/>
      <c r="F231" s="45"/>
      <c r="G231" s="45" t="s">
        <v>58</v>
      </c>
      <c r="H231" s="45" t="s">
        <v>58</v>
      </c>
      <c r="I231" s="44"/>
      <c r="J231" s="47" t="s">
        <v>58</v>
      </c>
      <c r="K231" s="44"/>
      <c r="L231" s="44" t="s">
        <v>76</v>
      </c>
      <c r="M231" s="44"/>
      <c r="N231" s="48"/>
      <c r="O231" s="65">
        <v>4.8399999999999999E-2</v>
      </c>
      <c r="P231" s="48" t="s">
        <v>78</v>
      </c>
      <c r="Q231" s="44"/>
      <c r="R231" s="69"/>
      <c r="S231" s="156"/>
      <c r="T231" s="44" t="s">
        <v>58</v>
      </c>
      <c r="U231" s="44" t="s">
        <v>54</v>
      </c>
      <c r="V231" s="44" t="s">
        <v>79</v>
      </c>
      <c r="W231" s="49" t="s">
        <v>58</v>
      </c>
    </row>
    <row r="232" spans="2:23" ht="15" customHeight="1" x14ac:dyDescent="0.25">
      <c r="B232" s="43"/>
      <c r="C232" s="44"/>
      <c r="D232" s="44" t="s">
        <v>87</v>
      </c>
      <c r="E232" s="45"/>
      <c r="F232" s="45"/>
      <c r="G232" s="45" t="s">
        <v>58</v>
      </c>
      <c r="H232" s="45" t="s">
        <v>58</v>
      </c>
      <c r="I232" s="44"/>
      <c r="J232" s="47" t="s">
        <v>58</v>
      </c>
      <c r="K232" s="44"/>
      <c r="L232" s="44" t="s">
        <v>76</v>
      </c>
      <c r="M232" s="44"/>
      <c r="N232" s="48"/>
      <c r="O232" s="65">
        <v>4.8399999999999999E-2</v>
      </c>
      <c r="P232" s="48" t="s">
        <v>78</v>
      </c>
      <c r="Q232" s="44"/>
      <c r="R232" s="69"/>
      <c r="S232" s="156"/>
      <c r="T232" s="44" t="s">
        <v>58</v>
      </c>
      <c r="U232" s="44" t="s">
        <v>54</v>
      </c>
      <c r="V232" s="44" t="s">
        <v>79</v>
      </c>
      <c r="W232" s="49" t="s">
        <v>58</v>
      </c>
    </row>
    <row r="233" spans="2:23" ht="39" customHeight="1" x14ac:dyDescent="0.25">
      <c r="B233" s="43"/>
      <c r="C233" s="44"/>
      <c r="D233" s="44" t="s">
        <v>88</v>
      </c>
      <c r="E233" s="45"/>
      <c r="F233" s="45"/>
      <c r="G233" s="45">
        <v>45292</v>
      </c>
      <c r="H233" s="45">
        <v>46387</v>
      </c>
      <c r="I233" s="44"/>
      <c r="J233" s="47" t="s">
        <v>58</v>
      </c>
      <c r="K233" s="44"/>
      <c r="L233" s="44" t="s">
        <v>76</v>
      </c>
      <c r="M233" s="44"/>
      <c r="N233" s="48"/>
      <c r="O233" s="65" t="s">
        <v>221</v>
      </c>
      <c r="P233" s="48" t="s">
        <v>78</v>
      </c>
      <c r="Q233" s="44"/>
      <c r="R233" s="69"/>
      <c r="S233" s="156"/>
      <c r="T233" s="44" t="s">
        <v>58</v>
      </c>
      <c r="U233" s="44" t="s">
        <v>54</v>
      </c>
      <c r="V233" s="44" t="s">
        <v>91</v>
      </c>
      <c r="W233" s="71" t="s">
        <v>222</v>
      </c>
    </row>
    <row r="234" spans="2:23" ht="15" customHeight="1" x14ac:dyDescent="0.25">
      <c r="B234" s="43"/>
      <c r="C234" s="44"/>
      <c r="D234" s="44" t="s">
        <v>93</v>
      </c>
      <c r="E234" s="45"/>
      <c r="F234" s="45"/>
      <c r="G234" s="45">
        <v>44825</v>
      </c>
      <c r="H234" s="45" t="s">
        <v>58</v>
      </c>
      <c r="I234" s="44"/>
      <c r="J234" s="44" t="s">
        <v>58</v>
      </c>
      <c r="K234" s="44"/>
      <c r="L234" s="44" t="s">
        <v>76</v>
      </c>
      <c r="M234" s="44"/>
      <c r="N234" s="48"/>
      <c r="O234" s="65">
        <v>0.99129999999999996</v>
      </c>
      <c r="P234" s="48" t="s">
        <v>78</v>
      </c>
      <c r="Q234" s="44"/>
      <c r="R234" s="69"/>
      <c r="S234" s="156"/>
      <c r="T234" s="44" t="s">
        <v>58</v>
      </c>
      <c r="U234" s="44" t="s">
        <v>54</v>
      </c>
      <c r="V234" s="44" t="s">
        <v>91</v>
      </c>
      <c r="W234" s="97"/>
    </row>
    <row r="235" spans="2:23" ht="15" customHeight="1" x14ac:dyDescent="0.25">
      <c r="B235" s="43"/>
      <c r="C235" s="44"/>
      <c r="D235" s="44" t="s">
        <v>95</v>
      </c>
      <c r="E235" s="45"/>
      <c r="F235" s="45"/>
      <c r="G235" s="45" t="s">
        <v>58</v>
      </c>
      <c r="H235" s="45" t="s">
        <v>58</v>
      </c>
      <c r="I235" s="44"/>
      <c r="J235" s="44" t="s">
        <v>58</v>
      </c>
      <c r="K235" s="44"/>
      <c r="L235" s="44" t="s">
        <v>76</v>
      </c>
      <c r="M235" s="44"/>
      <c r="N235" s="48"/>
      <c r="O235" s="65">
        <f>O234*2</f>
        <v>1.9825999999999999</v>
      </c>
      <c r="P235" s="48" t="s">
        <v>78</v>
      </c>
      <c r="Q235" s="44"/>
      <c r="R235" s="69"/>
      <c r="S235" s="156"/>
      <c r="T235" s="44" t="s">
        <v>58</v>
      </c>
      <c r="U235" s="44" t="s">
        <v>54</v>
      </c>
      <c r="V235" s="44" t="s">
        <v>91</v>
      </c>
      <c r="W235" s="97"/>
    </row>
    <row r="236" spans="2:23" ht="15" customHeight="1" x14ac:dyDescent="0.25">
      <c r="B236" s="43"/>
      <c r="C236" s="44"/>
      <c r="D236" s="44" t="s">
        <v>97</v>
      </c>
      <c r="E236" s="45"/>
      <c r="F236" s="45"/>
      <c r="G236" s="45" t="s">
        <v>58</v>
      </c>
      <c r="H236" s="45" t="s">
        <v>58</v>
      </c>
      <c r="I236" s="44"/>
      <c r="J236" s="44" t="s">
        <v>58</v>
      </c>
      <c r="K236" s="44"/>
      <c r="L236" s="44" t="s">
        <v>76</v>
      </c>
      <c r="M236" s="44"/>
      <c r="N236" s="48"/>
      <c r="O236" s="65">
        <v>3.9443000000000001</v>
      </c>
      <c r="P236" s="48" t="s">
        <v>78</v>
      </c>
      <c r="Q236" s="44"/>
      <c r="R236" s="69"/>
      <c r="S236" s="156"/>
      <c r="T236" s="44" t="s">
        <v>58</v>
      </c>
      <c r="U236" s="44" t="s">
        <v>54</v>
      </c>
      <c r="V236" s="44" t="s">
        <v>91</v>
      </c>
      <c r="W236" s="97"/>
    </row>
    <row r="237" spans="2:23" ht="15" customHeight="1" x14ac:dyDescent="0.25">
      <c r="B237" s="43"/>
      <c r="C237" s="44"/>
      <c r="D237" s="44" t="s">
        <v>99</v>
      </c>
      <c r="E237" s="45"/>
      <c r="F237" s="45"/>
      <c r="G237" s="45" t="s">
        <v>58</v>
      </c>
      <c r="H237" s="45" t="s">
        <v>58</v>
      </c>
      <c r="I237" s="44"/>
      <c r="J237" s="44" t="s">
        <v>58</v>
      </c>
      <c r="K237" s="44"/>
      <c r="L237" s="44" t="s">
        <v>76</v>
      </c>
      <c r="M237" s="44"/>
      <c r="N237" s="48"/>
      <c r="O237" s="65">
        <v>10.936500000000001</v>
      </c>
      <c r="P237" s="48" t="s">
        <v>78</v>
      </c>
      <c r="Q237" s="44"/>
      <c r="R237" s="69"/>
      <c r="S237" s="156"/>
      <c r="T237" s="44" t="s">
        <v>58</v>
      </c>
      <c r="U237" s="44" t="s">
        <v>54</v>
      </c>
      <c r="V237" s="44" t="s">
        <v>91</v>
      </c>
      <c r="W237" s="97"/>
    </row>
    <row r="238" spans="2:23" ht="15.75" customHeight="1" thickBot="1" x14ac:dyDescent="0.3">
      <c r="B238" s="50"/>
      <c r="C238" s="51"/>
      <c r="D238" s="51" t="s">
        <v>100</v>
      </c>
      <c r="E238" s="52"/>
      <c r="F238" s="52"/>
      <c r="G238" s="52" t="s">
        <v>58</v>
      </c>
      <c r="H238" s="52" t="s">
        <v>58</v>
      </c>
      <c r="I238" s="51"/>
      <c r="J238" s="51" t="s">
        <v>58</v>
      </c>
      <c r="K238" s="51"/>
      <c r="L238" s="51" t="s">
        <v>76</v>
      </c>
      <c r="M238" s="51"/>
      <c r="N238" s="54"/>
      <c r="O238" s="72">
        <v>10.936500000000001</v>
      </c>
      <c r="P238" s="54" t="s">
        <v>78</v>
      </c>
      <c r="Q238" s="51"/>
      <c r="R238" s="73"/>
      <c r="S238" s="157"/>
      <c r="T238" s="51" t="s">
        <v>58</v>
      </c>
      <c r="U238" s="51" t="s">
        <v>54</v>
      </c>
      <c r="V238" s="51" t="s">
        <v>91</v>
      </c>
      <c r="W238" s="98"/>
    </row>
    <row r="239" spans="2:23" ht="45" customHeight="1" x14ac:dyDescent="0.25">
      <c r="B239" s="108" t="s">
        <v>43</v>
      </c>
      <c r="C239" s="100" t="s">
        <v>235</v>
      </c>
      <c r="D239" s="32" t="s">
        <v>44</v>
      </c>
      <c r="E239" s="33">
        <v>44133</v>
      </c>
      <c r="F239" s="33">
        <v>45554</v>
      </c>
      <c r="G239" s="33" t="s">
        <v>89</v>
      </c>
      <c r="H239" s="33">
        <v>46752</v>
      </c>
      <c r="I239" s="32" t="s">
        <v>46</v>
      </c>
      <c r="J239" s="56">
        <v>3000</v>
      </c>
      <c r="K239" s="32" t="s">
        <v>48</v>
      </c>
      <c r="L239" s="32" t="s">
        <v>49</v>
      </c>
      <c r="M239" s="34">
        <f>352.56/365</f>
        <v>0.96591780821917805</v>
      </c>
      <c r="N239" s="35" t="s">
        <v>50</v>
      </c>
      <c r="O239" s="35"/>
      <c r="P239" s="35"/>
      <c r="Q239" s="100" t="s">
        <v>224</v>
      </c>
      <c r="R239" s="152" t="s">
        <v>270</v>
      </c>
      <c r="S239" s="32"/>
      <c r="T239" s="32" t="s">
        <v>53</v>
      </c>
      <c r="U239" s="32" t="s">
        <v>157</v>
      </c>
      <c r="V239" s="32" t="s">
        <v>55</v>
      </c>
      <c r="W239" s="107" t="s">
        <v>226</v>
      </c>
    </row>
    <row r="240" spans="2:23" x14ac:dyDescent="0.25">
      <c r="B240" s="20"/>
      <c r="C240" s="15"/>
      <c r="D240" s="38" t="s">
        <v>60</v>
      </c>
      <c r="E240" s="37"/>
      <c r="F240" s="37"/>
      <c r="G240" s="37" t="s">
        <v>58</v>
      </c>
      <c r="H240" s="37" t="s">
        <v>58</v>
      </c>
      <c r="I240" s="15"/>
      <c r="J240" s="93">
        <v>3000</v>
      </c>
      <c r="K240" s="38" t="s">
        <v>48</v>
      </c>
      <c r="L240" s="38" t="s">
        <v>49</v>
      </c>
      <c r="M240" s="93">
        <v>0</v>
      </c>
      <c r="N240" s="79" t="s">
        <v>50</v>
      </c>
      <c r="O240" s="79"/>
      <c r="P240" s="79"/>
      <c r="Q240" s="101"/>
      <c r="R240" s="153"/>
      <c r="S240" s="38"/>
      <c r="T240" s="15" t="s">
        <v>58</v>
      </c>
      <c r="U240" s="38" t="s">
        <v>157</v>
      </c>
      <c r="V240" s="38" t="s">
        <v>55</v>
      </c>
      <c r="W240" s="42" t="s">
        <v>58</v>
      </c>
    </row>
    <row r="241" spans="2:23" x14ac:dyDescent="0.25">
      <c r="B241" s="20"/>
      <c r="C241" s="15"/>
      <c r="D241" s="15" t="s">
        <v>61</v>
      </c>
      <c r="E241" s="37"/>
      <c r="F241" s="37"/>
      <c r="G241" s="37" t="s">
        <v>58</v>
      </c>
      <c r="H241" s="37" t="s">
        <v>58</v>
      </c>
      <c r="I241" s="15"/>
      <c r="J241" s="16">
        <v>750</v>
      </c>
      <c r="K241" s="15" t="s">
        <v>48</v>
      </c>
      <c r="L241" s="15" t="s">
        <v>49</v>
      </c>
      <c r="M241" s="16">
        <v>0</v>
      </c>
      <c r="N241" s="39" t="s">
        <v>50</v>
      </c>
      <c r="O241" s="39"/>
      <c r="P241" s="39"/>
      <c r="Q241" s="102"/>
      <c r="R241" s="153"/>
      <c r="S241" s="15"/>
      <c r="T241" s="15" t="s">
        <v>58</v>
      </c>
      <c r="U241" s="15" t="s">
        <v>157</v>
      </c>
      <c r="V241" s="15" t="s">
        <v>55</v>
      </c>
      <c r="W241" s="40" t="s">
        <v>58</v>
      </c>
    </row>
    <row r="242" spans="2:23" x14ac:dyDescent="0.25">
      <c r="B242" s="20"/>
      <c r="C242" s="15"/>
      <c r="D242" s="15" t="s">
        <v>63</v>
      </c>
      <c r="E242" s="37"/>
      <c r="F242" s="37"/>
      <c r="G242" s="37" t="s">
        <v>58</v>
      </c>
      <c r="H242" s="37" t="s">
        <v>58</v>
      </c>
      <c r="I242" s="15"/>
      <c r="J242" s="16">
        <v>750</v>
      </c>
      <c r="K242" s="15" t="s">
        <v>48</v>
      </c>
      <c r="L242" s="15" t="s">
        <v>49</v>
      </c>
      <c r="M242" s="16">
        <v>0</v>
      </c>
      <c r="N242" s="39" t="s">
        <v>50</v>
      </c>
      <c r="O242" s="39"/>
      <c r="P242" s="39"/>
      <c r="Q242" s="102"/>
      <c r="R242" s="153"/>
      <c r="S242" s="15"/>
      <c r="T242" s="15" t="s">
        <v>58</v>
      </c>
      <c r="U242" s="15" t="s">
        <v>157</v>
      </c>
      <c r="V242" s="15" t="s">
        <v>55</v>
      </c>
      <c r="W242" s="40" t="s">
        <v>58</v>
      </c>
    </row>
    <row r="243" spans="2:23" x14ac:dyDescent="0.25">
      <c r="B243" s="20"/>
      <c r="C243" s="15"/>
      <c r="D243" s="15" t="s">
        <v>71</v>
      </c>
      <c r="E243" s="37"/>
      <c r="F243" s="37"/>
      <c r="G243" s="37" t="s">
        <v>227</v>
      </c>
      <c r="H243" s="37" t="s">
        <v>58</v>
      </c>
      <c r="I243" s="15"/>
      <c r="J243" s="16">
        <v>120000</v>
      </c>
      <c r="K243" s="15" t="s">
        <v>73</v>
      </c>
      <c r="L243" s="15" t="s">
        <v>49</v>
      </c>
      <c r="M243" s="16">
        <v>0</v>
      </c>
      <c r="N243" s="39" t="s">
        <v>50</v>
      </c>
      <c r="O243" s="39"/>
      <c r="P243" s="39"/>
      <c r="Q243" s="102"/>
      <c r="R243" s="153"/>
      <c r="S243" s="63"/>
      <c r="T243" s="15" t="s">
        <v>58</v>
      </c>
      <c r="U243" s="15" t="s">
        <v>157</v>
      </c>
      <c r="V243" s="15" t="s">
        <v>55</v>
      </c>
      <c r="W243" s="40" t="s">
        <v>58</v>
      </c>
    </row>
    <row r="244" spans="2:23" x14ac:dyDescent="0.25">
      <c r="B244" s="20"/>
      <c r="C244" s="15"/>
      <c r="D244" s="15" t="s">
        <v>57</v>
      </c>
      <c r="E244" s="37"/>
      <c r="F244" s="37"/>
      <c r="G244" s="37" t="s">
        <v>58</v>
      </c>
      <c r="H244" s="37" t="s">
        <v>228</v>
      </c>
      <c r="I244" s="15"/>
      <c r="J244" s="16">
        <v>0</v>
      </c>
      <c r="K244" s="15" t="s">
        <v>48</v>
      </c>
      <c r="L244" s="15" t="s">
        <v>49</v>
      </c>
      <c r="M244" s="17">
        <f>26.37/365</f>
        <v>7.2246575342465758E-2</v>
      </c>
      <c r="N244" s="39" t="s">
        <v>50</v>
      </c>
      <c r="O244" s="39"/>
      <c r="P244" s="39"/>
      <c r="Q244" s="102" t="s">
        <v>229</v>
      </c>
      <c r="R244" s="153"/>
      <c r="S244" s="63"/>
      <c r="T244" s="15" t="s">
        <v>58</v>
      </c>
      <c r="U244" s="15" t="s">
        <v>157</v>
      </c>
      <c r="V244" s="15" t="s">
        <v>55</v>
      </c>
      <c r="W244" s="40" t="s">
        <v>58</v>
      </c>
    </row>
    <row r="245" spans="2:23" x14ac:dyDescent="0.25">
      <c r="B245" s="20"/>
      <c r="C245" s="15"/>
      <c r="D245" s="15" t="s">
        <v>44</v>
      </c>
      <c r="E245" s="37"/>
      <c r="F245" s="37"/>
      <c r="G245" s="37">
        <v>45292</v>
      </c>
      <c r="H245" s="37">
        <v>45657</v>
      </c>
      <c r="I245" s="15"/>
      <c r="J245" s="16">
        <v>4500</v>
      </c>
      <c r="K245" s="15" t="s">
        <v>48</v>
      </c>
      <c r="L245" s="15" t="s">
        <v>49</v>
      </c>
      <c r="M245" s="17">
        <f>433.83/365</f>
        <v>1.1885753424657535</v>
      </c>
      <c r="N245" s="39" t="s">
        <v>50</v>
      </c>
      <c r="O245" s="39"/>
      <c r="P245" s="39"/>
      <c r="Q245" s="101" t="s">
        <v>230</v>
      </c>
      <c r="R245" s="153"/>
      <c r="S245" s="15"/>
      <c r="T245" s="15" t="s">
        <v>58</v>
      </c>
      <c r="U245" s="15" t="s">
        <v>157</v>
      </c>
      <c r="V245" s="15" t="s">
        <v>55</v>
      </c>
      <c r="W245" s="40" t="s">
        <v>231</v>
      </c>
    </row>
    <row r="246" spans="2:23" x14ac:dyDescent="0.25">
      <c r="B246" s="20"/>
      <c r="C246" s="15"/>
      <c r="D246" s="15" t="s">
        <v>60</v>
      </c>
      <c r="E246" s="37"/>
      <c r="F246" s="61"/>
      <c r="G246" s="61" t="s">
        <v>58</v>
      </c>
      <c r="H246" s="61" t="s">
        <v>58</v>
      </c>
      <c r="I246" s="63"/>
      <c r="J246" s="16">
        <v>4500</v>
      </c>
      <c r="K246" s="15" t="s">
        <v>48</v>
      </c>
      <c r="L246" s="15" t="s">
        <v>49</v>
      </c>
      <c r="M246" s="16">
        <v>0</v>
      </c>
      <c r="N246" s="39" t="s">
        <v>50</v>
      </c>
      <c r="O246" s="39"/>
      <c r="P246" s="39"/>
      <c r="Q246" s="102"/>
      <c r="R246" s="153"/>
      <c r="S246" s="15"/>
      <c r="T246" s="15" t="s">
        <v>58</v>
      </c>
      <c r="U246" s="15" t="s">
        <v>157</v>
      </c>
      <c r="V246" s="15" t="s">
        <v>55</v>
      </c>
      <c r="W246" s="40" t="s">
        <v>58</v>
      </c>
    </row>
    <row r="247" spans="2:23" x14ac:dyDescent="0.25">
      <c r="B247" s="20"/>
      <c r="C247" s="15"/>
      <c r="D247" s="15" t="s">
        <v>61</v>
      </c>
      <c r="E247" s="62"/>
      <c r="F247" s="37"/>
      <c r="G247" s="37" t="s">
        <v>58</v>
      </c>
      <c r="H247" s="37" t="s">
        <v>58</v>
      </c>
      <c r="I247" s="15"/>
      <c r="J247" s="103">
        <v>1130</v>
      </c>
      <c r="K247" s="15" t="s">
        <v>48</v>
      </c>
      <c r="L247" s="15" t="s">
        <v>49</v>
      </c>
      <c r="M247" s="16">
        <v>0</v>
      </c>
      <c r="N247" s="39" t="s">
        <v>50</v>
      </c>
      <c r="O247" s="39"/>
      <c r="P247" s="39"/>
      <c r="Q247" s="102"/>
      <c r="R247" s="153"/>
      <c r="S247" s="15"/>
      <c r="T247" s="15" t="s">
        <v>58</v>
      </c>
      <c r="U247" s="15" t="s">
        <v>157</v>
      </c>
      <c r="V247" s="15" t="s">
        <v>55</v>
      </c>
      <c r="W247" s="40" t="s">
        <v>58</v>
      </c>
    </row>
    <row r="248" spans="2:23" x14ac:dyDescent="0.25">
      <c r="B248" s="20"/>
      <c r="C248" s="15"/>
      <c r="D248" s="15" t="s">
        <v>63</v>
      </c>
      <c r="E248" s="62"/>
      <c r="F248" s="37"/>
      <c r="G248" s="37" t="s">
        <v>58</v>
      </c>
      <c r="H248" s="37" t="s">
        <v>58</v>
      </c>
      <c r="I248" s="15"/>
      <c r="J248" s="103">
        <v>1130</v>
      </c>
      <c r="K248" s="15" t="s">
        <v>48</v>
      </c>
      <c r="L248" s="15" t="s">
        <v>49</v>
      </c>
      <c r="M248" s="16">
        <v>0</v>
      </c>
      <c r="N248" s="39" t="s">
        <v>50</v>
      </c>
      <c r="O248" s="39"/>
      <c r="P248" s="39"/>
      <c r="Q248" s="102"/>
      <c r="R248" s="153"/>
      <c r="S248" s="15"/>
      <c r="T248" s="15" t="s">
        <v>58</v>
      </c>
      <c r="U248" s="15" t="s">
        <v>157</v>
      </c>
      <c r="V248" s="15" t="s">
        <v>55</v>
      </c>
      <c r="W248" s="40" t="s">
        <v>58</v>
      </c>
    </row>
    <row r="249" spans="2:23" x14ac:dyDescent="0.25">
      <c r="B249" s="20"/>
      <c r="C249" s="15"/>
      <c r="D249" s="15" t="s">
        <v>71</v>
      </c>
      <c r="E249" s="62"/>
      <c r="F249" s="37"/>
      <c r="G249" s="37" t="s">
        <v>58</v>
      </c>
      <c r="H249" s="37" t="s">
        <v>58</v>
      </c>
      <c r="I249" s="15"/>
      <c r="J249" s="103">
        <v>180000</v>
      </c>
      <c r="K249" s="15" t="s">
        <v>73</v>
      </c>
      <c r="L249" s="15" t="s">
        <v>49</v>
      </c>
      <c r="M249" s="16">
        <v>0</v>
      </c>
      <c r="N249" s="39" t="s">
        <v>50</v>
      </c>
      <c r="O249" s="39"/>
      <c r="P249" s="39"/>
      <c r="Q249" s="102"/>
      <c r="R249" s="154"/>
      <c r="S249" s="63"/>
      <c r="T249" s="15" t="s">
        <v>58</v>
      </c>
      <c r="U249" s="15" t="s">
        <v>157</v>
      </c>
      <c r="V249" s="15" t="s">
        <v>55</v>
      </c>
      <c r="W249" s="40" t="s">
        <v>58</v>
      </c>
    </row>
    <row r="250" spans="2:23" x14ac:dyDescent="0.25">
      <c r="B250" s="43"/>
      <c r="C250" s="44"/>
      <c r="D250" s="44" t="s">
        <v>74</v>
      </c>
      <c r="E250" s="104"/>
      <c r="F250" s="45"/>
      <c r="G250" s="45">
        <v>44197</v>
      </c>
      <c r="H250" s="45">
        <v>46752</v>
      </c>
      <c r="I250" s="44"/>
      <c r="J250" s="105" t="s">
        <v>75</v>
      </c>
      <c r="K250" s="44"/>
      <c r="L250" s="44" t="s">
        <v>76</v>
      </c>
      <c r="M250" s="44"/>
      <c r="N250" s="48"/>
      <c r="O250" s="65">
        <v>9.3299999999999994E-2</v>
      </c>
      <c r="P250" s="48" t="s">
        <v>78</v>
      </c>
      <c r="Q250" s="44"/>
      <c r="R250" s="66"/>
      <c r="S250" s="155" t="s">
        <v>225</v>
      </c>
      <c r="T250" s="44" t="s">
        <v>58</v>
      </c>
      <c r="U250" s="44" t="s">
        <v>157</v>
      </c>
      <c r="V250" s="44" t="s">
        <v>79</v>
      </c>
      <c r="W250" s="49" t="s">
        <v>80</v>
      </c>
    </row>
    <row r="251" spans="2:23" x14ac:dyDescent="0.25">
      <c r="B251" s="43"/>
      <c r="C251" s="44"/>
      <c r="D251" s="44" t="s">
        <v>81</v>
      </c>
      <c r="E251" s="104"/>
      <c r="F251" s="45"/>
      <c r="G251" s="45" t="s">
        <v>58</v>
      </c>
      <c r="H251" s="45" t="s">
        <v>58</v>
      </c>
      <c r="I251" s="44"/>
      <c r="J251" s="105" t="s">
        <v>58</v>
      </c>
      <c r="K251" s="44"/>
      <c r="L251" s="44" t="s">
        <v>76</v>
      </c>
      <c r="M251" s="44"/>
      <c r="N251" s="48"/>
      <c r="O251" s="65">
        <v>9.3299999999999994E-2</v>
      </c>
      <c r="P251" s="48" t="s">
        <v>78</v>
      </c>
      <c r="Q251" s="44"/>
      <c r="R251" s="69"/>
      <c r="S251" s="156"/>
      <c r="T251" s="44" t="s">
        <v>58</v>
      </c>
      <c r="U251" s="44" t="s">
        <v>157</v>
      </c>
      <c r="V251" s="44" t="s">
        <v>79</v>
      </c>
      <c r="W251" s="49" t="s">
        <v>58</v>
      </c>
    </row>
    <row r="252" spans="2:23" x14ac:dyDescent="0.25">
      <c r="B252" s="43"/>
      <c r="C252" s="44"/>
      <c r="D252" s="44" t="s">
        <v>82</v>
      </c>
      <c r="E252" s="104"/>
      <c r="F252" s="45"/>
      <c r="G252" s="45" t="s">
        <v>58</v>
      </c>
      <c r="H252" s="45" t="s">
        <v>58</v>
      </c>
      <c r="I252" s="44"/>
      <c r="J252" s="105" t="s">
        <v>58</v>
      </c>
      <c r="K252" s="44"/>
      <c r="L252" s="44" t="s">
        <v>76</v>
      </c>
      <c r="M252" s="44"/>
      <c r="N252" s="48"/>
      <c r="O252" s="65">
        <v>4.6699999999999998E-2</v>
      </c>
      <c r="P252" s="48" t="s">
        <v>78</v>
      </c>
      <c r="Q252" s="44"/>
      <c r="R252" s="69"/>
      <c r="S252" s="156"/>
      <c r="T252" s="44" t="s">
        <v>58</v>
      </c>
      <c r="U252" s="44" t="s">
        <v>157</v>
      </c>
      <c r="V252" s="44" t="s">
        <v>79</v>
      </c>
      <c r="W252" s="49" t="s">
        <v>58</v>
      </c>
    </row>
    <row r="253" spans="2:23" x14ac:dyDescent="0.25">
      <c r="B253" s="43"/>
      <c r="C253" s="44"/>
      <c r="D253" s="44" t="s">
        <v>84</v>
      </c>
      <c r="E253" s="104"/>
      <c r="F253" s="45"/>
      <c r="G253" s="45" t="s">
        <v>58</v>
      </c>
      <c r="H253" s="45" t="s">
        <v>58</v>
      </c>
      <c r="I253" s="44"/>
      <c r="J253" s="105" t="s">
        <v>58</v>
      </c>
      <c r="K253" s="44"/>
      <c r="L253" s="44" t="s">
        <v>76</v>
      </c>
      <c r="M253" s="44"/>
      <c r="N253" s="48"/>
      <c r="O253" s="65">
        <v>9.3299999999999994E-2</v>
      </c>
      <c r="P253" s="48" t="s">
        <v>78</v>
      </c>
      <c r="Q253" s="44"/>
      <c r="R253" s="69"/>
      <c r="S253" s="156"/>
      <c r="T253" s="44" t="s">
        <v>58</v>
      </c>
      <c r="U253" s="44" t="s">
        <v>157</v>
      </c>
      <c r="V253" s="44" t="s">
        <v>79</v>
      </c>
      <c r="W253" s="49" t="s">
        <v>58</v>
      </c>
    </row>
    <row r="254" spans="2:23" ht="26.4" x14ac:dyDescent="0.25">
      <c r="B254" s="43"/>
      <c r="C254" s="44"/>
      <c r="D254" s="44" t="s">
        <v>88</v>
      </c>
      <c r="E254" s="104"/>
      <c r="F254" s="45"/>
      <c r="G254" s="45" t="s">
        <v>232</v>
      </c>
      <c r="H254" s="45" t="s">
        <v>58</v>
      </c>
      <c r="I254" s="44"/>
      <c r="J254" s="105" t="s">
        <v>58</v>
      </c>
      <c r="K254" s="44"/>
      <c r="L254" s="44" t="s">
        <v>76</v>
      </c>
      <c r="M254" s="44"/>
      <c r="N254" s="48"/>
      <c r="O254" s="65" t="s">
        <v>233</v>
      </c>
      <c r="P254" s="48" t="s">
        <v>78</v>
      </c>
      <c r="Q254" s="44"/>
      <c r="R254" s="69"/>
      <c r="S254" s="156"/>
      <c r="T254" s="44" t="s">
        <v>58</v>
      </c>
      <c r="U254" s="44" t="s">
        <v>157</v>
      </c>
      <c r="V254" s="44" t="s">
        <v>91</v>
      </c>
      <c r="W254" s="71" t="s">
        <v>234</v>
      </c>
    </row>
    <row r="255" spans="2:23" x14ac:dyDescent="0.25">
      <c r="B255" s="43"/>
      <c r="C255" s="44"/>
      <c r="D255" s="44" t="s">
        <v>93</v>
      </c>
      <c r="E255" s="45"/>
      <c r="F255" s="46"/>
      <c r="G255" s="46">
        <v>44197</v>
      </c>
      <c r="H255" s="46" t="s">
        <v>58</v>
      </c>
      <c r="I255" s="106"/>
      <c r="J255" s="44" t="s">
        <v>58</v>
      </c>
      <c r="K255" s="44"/>
      <c r="L255" s="44" t="s">
        <v>76</v>
      </c>
      <c r="M255" s="44"/>
      <c r="N255" s="48"/>
      <c r="O255" s="65">
        <v>0.95</v>
      </c>
      <c r="P255" s="48" t="s">
        <v>78</v>
      </c>
      <c r="Q255" s="44"/>
      <c r="R255" s="69"/>
      <c r="S255" s="156"/>
      <c r="T255" s="44" t="s">
        <v>58</v>
      </c>
      <c r="U255" s="44" t="s">
        <v>157</v>
      </c>
      <c r="V255" s="44" t="s">
        <v>91</v>
      </c>
      <c r="W255" s="49"/>
    </row>
    <row r="256" spans="2:23" x14ac:dyDescent="0.25">
      <c r="B256" s="43"/>
      <c r="C256" s="44"/>
      <c r="D256" s="44" t="s">
        <v>95</v>
      </c>
      <c r="E256" s="45"/>
      <c r="F256" s="45"/>
      <c r="G256" s="45" t="s">
        <v>58</v>
      </c>
      <c r="H256" s="45" t="s">
        <v>58</v>
      </c>
      <c r="I256" s="44"/>
      <c r="J256" s="44" t="s">
        <v>58</v>
      </c>
      <c r="K256" s="44"/>
      <c r="L256" s="44" t="s">
        <v>76</v>
      </c>
      <c r="M256" s="44"/>
      <c r="N256" s="48"/>
      <c r="O256" s="65">
        <v>1.86</v>
      </c>
      <c r="P256" s="48" t="s">
        <v>78</v>
      </c>
      <c r="Q256" s="44"/>
      <c r="R256" s="69"/>
      <c r="S256" s="156"/>
      <c r="T256" s="44" t="s">
        <v>58</v>
      </c>
      <c r="U256" s="44" t="s">
        <v>157</v>
      </c>
      <c r="V256" s="44" t="s">
        <v>91</v>
      </c>
      <c r="W256" s="49"/>
    </row>
    <row r="257" spans="2:23" x14ac:dyDescent="0.25">
      <c r="B257" s="43"/>
      <c r="C257" s="44"/>
      <c r="D257" s="44" t="s">
        <v>97</v>
      </c>
      <c r="E257" s="45"/>
      <c r="F257" s="45"/>
      <c r="G257" s="45" t="s">
        <v>58</v>
      </c>
      <c r="H257" s="45" t="s">
        <v>58</v>
      </c>
      <c r="I257" s="44"/>
      <c r="J257" s="44" t="s">
        <v>58</v>
      </c>
      <c r="K257" s="44"/>
      <c r="L257" s="44" t="s">
        <v>76</v>
      </c>
      <c r="M257" s="44"/>
      <c r="N257" s="48"/>
      <c r="O257" s="65">
        <v>3.8</v>
      </c>
      <c r="P257" s="48" t="s">
        <v>78</v>
      </c>
      <c r="Q257" s="44"/>
      <c r="R257" s="69"/>
      <c r="S257" s="156"/>
      <c r="T257" s="44" t="s">
        <v>58</v>
      </c>
      <c r="U257" s="44" t="s">
        <v>157</v>
      </c>
      <c r="V257" s="44" t="s">
        <v>91</v>
      </c>
      <c r="W257" s="49"/>
    </row>
    <row r="258" spans="2:23" x14ac:dyDescent="0.25">
      <c r="B258" s="43"/>
      <c r="C258" s="44"/>
      <c r="D258" s="44" t="s">
        <v>99</v>
      </c>
      <c r="E258" s="45"/>
      <c r="F258" s="45"/>
      <c r="G258" s="45" t="s">
        <v>58</v>
      </c>
      <c r="H258" s="45" t="s">
        <v>58</v>
      </c>
      <c r="I258" s="44"/>
      <c r="J258" s="44" t="s">
        <v>58</v>
      </c>
      <c r="K258" s="44"/>
      <c r="L258" s="44" t="s">
        <v>76</v>
      </c>
      <c r="M258" s="44"/>
      <c r="N258" s="48"/>
      <c r="O258" s="65">
        <v>10.54</v>
      </c>
      <c r="P258" s="48" t="s">
        <v>78</v>
      </c>
      <c r="Q258" s="44"/>
      <c r="R258" s="69"/>
      <c r="S258" s="156"/>
      <c r="T258" s="44" t="s">
        <v>58</v>
      </c>
      <c r="U258" s="44" t="s">
        <v>157</v>
      </c>
      <c r="V258" s="44" t="s">
        <v>91</v>
      </c>
      <c r="W258" s="49"/>
    </row>
    <row r="259" spans="2:23" ht="13.8" thickBot="1" x14ac:dyDescent="0.3">
      <c r="B259" s="130"/>
      <c r="C259" s="131"/>
      <c r="D259" s="131" t="s">
        <v>100</v>
      </c>
      <c r="E259" s="132"/>
      <c r="F259" s="132"/>
      <c r="G259" s="132" t="s">
        <v>58</v>
      </c>
      <c r="H259" s="132" t="s">
        <v>58</v>
      </c>
      <c r="I259" s="131"/>
      <c r="J259" s="131" t="s">
        <v>58</v>
      </c>
      <c r="K259" s="131"/>
      <c r="L259" s="131" t="s">
        <v>76</v>
      </c>
      <c r="M259" s="131"/>
      <c r="N259" s="133"/>
      <c r="O259" s="134">
        <v>10.54</v>
      </c>
      <c r="P259" s="133" t="s">
        <v>78</v>
      </c>
      <c r="Q259" s="131"/>
      <c r="R259" s="135"/>
      <c r="S259" s="156"/>
      <c r="T259" s="131" t="s">
        <v>58</v>
      </c>
      <c r="U259" s="131" t="s">
        <v>157</v>
      </c>
      <c r="V259" s="131" t="s">
        <v>91</v>
      </c>
      <c r="W259" s="136"/>
    </row>
    <row r="260" spans="2:23" ht="12.75" customHeight="1" x14ac:dyDescent="0.25">
      <c r="B260" s="31" t="s">
        <v>43</v>
      </c>
      <c r="C260" s="74" t="s">
        <v>245</v>
      </c>
      <c r="D260" s="32" t="s">
        <v>44</v>
      </c>
      <c r="E260" s="33">
        <v>43061</v>
      </c>
      <c r="F260" s="33">
        <v>46001</v>
      </c>
      <c r="G260" s="33" t="s">
        <v>236</v>
      </c>
      <c r="H260" s="33">
        <v>47118</v>
      </c>
      <c r="I260" s="32" t="s">
        <v>46</v>
      </c>
      <c r="J260" s="56">
        <v>6000</v>
      </c>
      <c r="K260" s="32" t="s">
        <v>48</v>
      </c>
      <c r="L260" s="32" t="s">
        <v>49</v>
      </c>
      <c r="M260" s="34">
        <f>362.57/365</f>
        <v>0.99334246575342466</v>
      </c>
      <c r="N260" s="35" t="s">
        <v>50</v>
      </c>
      <c r="O260" s="91"/>
      <c r="P260" s="35"/>
      <c r="Q260" s="35" t="s">
        <v>237</v>
      </c>
      <c r="R260" s="152" t="s">
        <v>271</v>
      </c>
      <c r="S260" s="32"/>
      <c r="T260" s="32" t="s">
        <v>53</v>
      </c>
      <c r="U260" s="32" t="s">
        <v>54</v>
      </c>
      <c r="V260" s="32" t="s">
        <v>55</v>
      </c>
      <c r="W260" s="111" t="s">
        <v>239</v>
      </c>
    </row>
    <row r="261" spans="2:23" ht="12.75" customHeight="1" x14ac:dyDescent="0.25">
      <c r="B261" s="20"/>
      <c r="C261" s="15"/>
      <c r="D261" s="15" t="s">
        <v>63</v>
      </c>
      <c r="E261" s="37"/>
      <c r="F261" s="37"/>
      <c r="G261" s="37" t="s">
        <v>58</v>
      </c>
      <c r="H261" s="37" t="s">
        <v>58</v>
      </c>
      <c r="I261" s="15"/>
      <c r="J261" s="16">
        <v>1500</v>
      </c>
      <c r="K261" s="15" t="s">
        <v>48</v>
      </c>
      <c r="L261" s="15" t="s">
        <v>49</v>
      </c>
      <c r="M261" s="16">
        <v>0</v>
      </c>
      <c r="N261" s="39" t="s">
        <v>50</v>
      </c>
      <c r="O261" s="92"/>
      <c r="P261" s="39"/>
      <c r="Q261" s="15"/>
      <c r="R261" s="153"/>
      <c r="S261" s="15"/>
      <c r="T261" s="15" t="s">
        <v>58</v>
      </c>
      <c r="U261" s="15" t="s">
        <v>54</v>
      </c>
      <c r="V261" s="15" t="s">
        <v>55</v>
      </c>
      <c r="W261" s="112" t="s">
        <v>58</v>
      </c>
    </row>
    <row r="262" spans="2:23" x14ac:dyDescent="0.25">
      <c r="B262" s="20"/>
      <c r="C262" s="15"/>
      <c r="D262" s="15" t="s">
        <v>60</v>
      </c>
      <c r="E262" s="37"/>
      <c r="F262" s="37"/>
      <c r="G262" s="37" t="s">
        <v>58</v>
      </c>
      <c r="H262" s="37" t="s">
        <v>58</v>
      </c>
      <c r="I262" s="15"/>
      <c r="J262" s="16">
        <v>6000</v>
      </c>
      <c r="K262" s="15" t="s">
        <v>48</v>
      </c>
      <c r="L262" s="15" t="s">
        <v>49</v>
      </c>
      <c r="M262" s="16">
        <v>0</v>
      </c>
      <c r="N262" s="39" t="s">
        <v>50</v>
      </c>
      <c r="O262" s="92"/>
      <c r="P262" s="39"/>
      <c r="Q262" s="15"/>
      <c r="R262" s="153"/>
      <c r="S262" s="15"/>
      <c r="T262" s="15" t="s">
        <v>58</v>
      </c>
      <c r="U262" s="15" t="s">
        <v>54</v>
      </c>
      <c r="V262" s="15" t="s">
        <v>55</v>
      </c>
      <c r="W262" s="112" t="s">
        <v>58</v>
      </c>
    </row>
    <row r="263" spans="2:23" x14ac:dyDescent="0.25">
      <c r="B263" s="20"/>
      <c r="C263" s="15"/>
      <c r="D263" s="15" t="s">
        <v>61</v>
      </c>
      <c r="E263" s="37"/>
      <c r="F263" s="37"/>
      <c r="G263" s="37" t="s">
        <v>58</v>
      </c>
      <c r="H263" s="37" t="s">
        <v>58</v>
      </c>
      <c r="I263" s="15"/>
      <c r="J263" s="16">
        <v>1500</v>
      </c>
      <c r="K263" s="15" t="s">
        <v>48</v>
      </c>
      <c r="L263" s="15" t="s">
        <v>49</v>
      </c>
      <c r="M263" s="16">
        <v>0</v>
      </c>
      <c r="N263" s="39" t="s">
        <v>50</v>
      </c>
      <c r="O263" s="92"/>
      <c r="P263" s="39"/>
      <c r="Q263" s="15"/>
      <c r="R263" s="153"/>
      <c r="S263" s="15"/>
      <c r="T263" s="15" t="s">
        <v>58</v>
      </c>
      <c r="U263" s="15" t="s">
        <v>54</v>
      </c>
      <c r="V263" s="15" t="s">
        <v>55</v>
      </c>
      <c r="W263" s="112" t="s">
        <v>58</v>
      </c>
    </row>
    <row r="264" spans="2:23" x14ac:dyDescent="0.25">
      <c r="B264" s="20"/>
      <c r="C264" s="15"/>
      <c r="D264" s="15" t="s">
        <v>71</v>
      </c>
      <c r="E264" s="37"/>
      <c r="F264" s="37"/>
      <c r="G264" s="37" t="s">
        <v>58</v>
      </c>
      <c r="H264" s="37" t="s">
        <v>58</v>
      </c>
      <c r="I264" s="15"/>
      <c r="J264" s="16">
        <v>360000</v>
      </c>
      <c r="K264" s="15" t="s">
        <v>73</v>
      </c>
      <c r="L264" s="15" t="s">
        <v>49</v>
      </c>
      <c r="M264" s="16">
        <v>0</v>
      </c>
      <c r="N264" s="39" t="s">
        <v>50</v>
      </c>
      <c r="O264" s="92"/>
      <c r="P264" s="39"/>
      <c r="Q264" s="15"/>
      <c r="R264" s="153"/>
      <c r="S264" s="63"/>
      <c r="T264" s="15" t="s">
        <v>58</v>
      </c>
      <c r="U264" s="15" t="s">
        <v>54</v>
      </c>
      <c r="V264" s="15" t="s">
        <v>55</v>
      </c>
      <c r="W264" s="112" t="s">
        <v>58</v>
      </c>
    </row>
    <row r="265" spans="2:23" ht="13.5" customHeight="1" x14ac:dyDescent="0.25">
      <c r="B265" s="20"/>
      <c r="C265" s="15"/>
      <c r="D265" s="15" t="s">
        <v>110</v>
      </c>
      <c r="E265" s="37"/>
      <c r="F265" s="37"/>
      <c r="G265" s="37" t="s">
        <v>58</v>
      </c>
      <c r="H265" s="37" t="s">
        <v>58</v>
      </c>
      <c r="I265" s="15"/>
      <c r="J265" s="16">
        <v>3000</v>
      </c>
      <c r="K265" s="15" t="s">
        <v>48</v>
      </c>
      <c r="L265" s="15" t="s">
        <v>49</v>
      </c>
      <c r="M265" s="17">
        <f>26.37/365</f>
        <v>7.2246575342465758E-2</v>
      </c>
      <c r="N265" s="39" t="s">
        <v>50</v>
      </c>
      <c r="O265" s="92"/>
      <c r="P265" s="39"/>
      <c r="Q265" s="15" t="s">
        <v>240</v>
      </c>
      <c r="R265" s="153"/>
      <c r="S265" s="63"/>
      <c r="T265" s="15" t="s">
        <v>58</v>
      </c>
      <c r="U265" s="15" t="s">
        <v>54</v>
      </c>
      <c r="V265" s="15" t="s">
        <v>55</v>
      </c>
      <c r="W265" s="112" t="s">
        <v>58</v>
      </c>
    </row>
    <row r="266" spans="2:23" ht="13.5" customHeight="1" x14ac:dyDescent="0.25">
      <c r="B266" s="20"/>
      <c r="C266" s="15"/>
      <c r="D266" s="15" t="s">
        <v>44</v>
      </c>
      <c r="E266" s="37"/>
      <c r="F266" s="37"/>
      <c r="G266" s="37">
        <v>46002</v>
      </c>
      <c r="H266" s="37">
        <v>46387</v>
      </c>
      <c r="I266" s="15"/>
      <c r="J266" s="16">
        <v>3000</v>
      </c>
      <c r="K266" s="15" t="s">
        <v>48</v>
      </c>
      <c r="L266" s="15" t="s">
        <v>49</v>
      </c>
      <c r="M266" s="17">
        <f>362.57/365</f>
        <v>0.99334246575342466</v>
      </c>
      <c r="N266" s="39" t="s">
        <v>50</v>
      </c>
      <c r="O266" s="92"/>
      <c r="P266" s="39"/>
      <c r="Q266" s="15" t="s">
        <v>237</v>
      </c>
      <c r="R266" s="148"/>
      <c r="S266" s="63"/>
      <c r="T266" s="15" t="s">
        <v>58</v>
      </c>
      <c r="U266" s="15" t="s">
        <v>54</v>
      </c>
      <c r="V266" s="15" t="s">
        <v>55</v>
      </c>
      <c r="W266" s="112" t="s">
        <v>58</v>
      </c>
    </row>
    <row r="267" spans="2:23" ht="13.5" customHeight="1" x14ac:dyDescent="0.25">
      <c r="B267" s="20"/>
      <c r="C267" s="15"/>
      <c r="D267" s="15" t="s">
        <v>63</v>
      </c>
      <c r="E267" s="37"/>
      <c r="F267" s="37"/>
      <c r="G267" s="37" t="s">
        <v>58</v>
      </c>
      <c r="H267" s="37" t="s">
        <v>58</v>
      </c>
      <c r="I267" s="15"/>
      <c r="J267" s="16">
        <v>750</v>
      </c>
      <c r="K267" s="15" t="s">
        <v>48</v>
      </c>
      <c r="L267" s="15" t="s">
        <v>49</v>
      </c>
      <c r="M267" s="16">
        <v>0</v>
      </c>
      <c r="N267" s="39" t="s">
        <v>50</v>
      </c>
      <c r="O267" s="92"/>
      <c r="P267" s="39"/>
      <c r="Q267" s="15"/>
      <c r="R267" s="148"/>
      <c r="S267" s="63"/>
      <c r="T267" s="15" t="s">
        <v>58</v>
      </c>
      <c r="U267" s="15" t="s">
        <v>54</v>
      </c>
      <c r="V267" s="15" t="s">
        <v>55</v>
      </c>
      <c r="W267" s="112" t="s">
        <v>58</v>
      </c>
    </row>
    <row r="268" spans="2:23" ht="13.5" customHeight="1" x14ac:dyDescent="0.25">
      <c r="B268" s="20"/>
      <c r="C268" s="15"/>
      <c r="D268" s="15" t="s">
        <v>60</v>
      </c>
      <c r="E268" s="37"/>
      <c r="F268" s="37"/>
      <c r="G268" s="37" t="s">
        <v>58</v>
      </c>
      <c r="H268" s="37" t="s">
        <v>58</v>
      </c>
      <c r="I268" s="15"/>
      <c r="J268" s="16">
        <v>3000</v>
      </c>
      <c r="K268" s="15" t="s">
        <v>48</v>
      </c>
      <c r="L268" s="15" t="s">
        <v>49</v>
      </c>
      <c r="M268" s="16">
        <v>0</v>
      </c>
      <c r="N268" s="39" t="s">
        <v>50</v>
      </c>
      <c r="O268" s="92"/>
      <c r="P268" s="39"/>
      <c r="Q268" s="15"/>
      <c r="R268" s="148"/>
      <c r="S268" s="63"/>
      <c r="T268" s="15" t="s">
        <v>58</v>
      </c>
      <c r="U268" s="15" t="s">
        <v>54</v>
      </c>
      <c r="V268" s="15" t="s">
        <v>55</v>
      </c>
      <c r="W268" s="112" t="s">
        <v>58</v>
      </c>
    </row>
    <row r="269" spans="2:23" ht="13.5" customHeight="1" x14ac:dyDescent="0.25">
      <c r="B269" s="20"/>
      <c r="C269" s="15"/>
      <c r="D269" s="15" t="s">
        <v>61</v>
      </c>
      <c r="E269" s="37"/>
      <c r="F269" s="37"/>
      <c r="G269" s="37" t="s">
        <v>58</v>
      </c>
      <c r="H269" s="37" t="s">
        <v>58</v>
      </c>
      <c r="I269" s="15"/>
      <c r="J269" s="16">
        <v>750</v>
      </c>
      <c r="K269" s="15" t="s">
        <v>48</v>
      </c>
      <c r="L269" s="15" t="s">
        <v>49</v>
      </c>
      <c r="M269" s="16">
        <v>0</v>
      </c>
      <c r="N269" s="39" t="s">
        <v>50</v>
      </c>
      <c r="O269" s="92"/>
      <c r="P269" s="39"/>
      <c r="Q269" s="15"/>
      <c r="R269" s="148"/>
      <c r="S269" s="63"/>
      <c r="T269" s="15" t="s">
        <v>58</v>
      </c>
      <c r="U269" s="15" t="s">
        <v>54</v>
      </c>
      <c r="V269" s="15" t="s">
        <v>55</v>
      </c>
      <c r="W269" s="112" t="s">
        <v>58</v>
      </c>
    </row>
    <row r="270" spans="2:23" ht="13.5" customHeight="1" x14ac:dyDescent="0.25">
      <c r="B270" s="20"/>
      <c r="C270" s="15"/>
      <c r="D270" s="15" t="s">
        <v>71</v>
      </c>
      <c r="E270" s="37"/>
      <c r="F270" s="37"/>
      <c r="G270" s="37" t="s">
        <v>58</v>
      </c>
      <c r="H270" s="37" t="s">
        <v>58</v>
      </c>
      <c r="I270" s="15"/>
      <c r="J270" s="16">
        <v>90000</v>
      </c>
      <c r="K270" s="15" t="s">
        <v>73</v>
      </c>
      <c r="L270" s="15" t="s">
        <v>49</v>
      </c>
      <c r="M270" s="16">
        <v>0</v>
      </c>
      <c r="N270" s="39" t="s">
        <v>50</v>
      </c>
      <c r="O270" s="92"/>
      <c r="P270" s="39"/>
      <c r="Q270" s="15"/>
      <c r="R270" s="148"/>
      <c r="S270" s="63"/>
      <c r="T270" s="15" t="s">
        <v>58</v>
      </c>
      <c r="U270" s="15" t="s">
        <v>54</v>
      </c>
      <c r="V270" s="15" t="s">
        <v>55</v>
      </c>
      <c r="W270" s="112" t="s">
        <v>58</v>
      </c>
    </row>
    <row r="271" spans="2:23" ht="13.5" customHeight="1" x14ac:dyDescent="0.25">
      <c r="B271" s="20"/>
      <c r="C271" s="15"/>
      <c r="D271" s="15" t="s">
        <v>110</v>
      </c>
      <c r="E271" s="37"/>
      <c r="F271" s="37"/>
      <c r="G271" s="37" t="s">
        <v>58</v>
      </c>
      <c r="H271" s="37" t="s">
        <v>58</v>
      </c>
      <c r="I271" s="15"/>
      <c r="J271" s="16">
        <v>1500</v>
      </c>
      <c r="K271" s="15" t="s">
        <v>48</v>
      </c>
      <c r="L271" s="15" t="s">
        <v>49</v>
      </c>
      <c r="M271" s="17">
        <f>26.37/365</f>
        <v>7.2246575342465758E-2</v>
      </c>
      <c r="N271" s="39" t="s">
        <v>50</v>
      </c>
      <c r="O271" s="92"/>
      <c r="P271" s="39"/>
      <c r="Q271" s="15" t="s">
        <v>240</v>
      </c>
      <c r="R271" s="148"/>
      <c r="S271" s="63"/>
      <c r="T271" s="15" t="s">
        <v>58</v>
      </c>
      <c r="U271" s="15" t="s">
        <v>54</v>
      </c>
      <c r="V271" s="15" t="s">
        <v>55</v>
      </c>
      <c r="W271" s="112" t="s">
        <v>58</v>
      </c>
    </row>
    <row r="272" spans="2:23" ht="25.5" customHeight="1" x14ac:dyDescent="0.25">
      <c r="B272" s="43"/>
      <c r="C272" s="44"/>
      <c r="D272" s="44" t="s">
        <v>74</v>
      </c>
      <c r="E272" s="45"/>
      <c r="F272" s="45"/>
      <c r="G272" s="45" t="s">
        <v>236</v>
      </c>
      <c r="H272" s="45">
        <f>H260</f>
        <v>47118</v>
      </c>
      <c r="I272" s="44"/>
      <c r="J272" s="47" t="s">
        <v>75</v>
      </c>
      <c r="K272" s="44"/>
      <c r="L272" s="44" t="s">
        <v>76</v>
      </c>
      <c r="M272" s="44"/>
      <c r="N272" s="48"/>
      <c r="O272" s="65">
        <v>8.3299999999999999E-2</v>
      </c>
      <c r="P272" s="48" t="s">
        <v>78</v>
      </c>
      <c r="Q272" s="44"/>
      <c r="R272" s="109"/>
      <c r="S272" s="155" t="s">
        <v>238</v>
      </c>
      <c r="T272" s="44" t="s">
        <v>58</v>
      </c>
      <c r="U272" s="44" t="s">
        <v>54</v>
      </c>
      <c r="V272" s="44" t="s">
        <v>79</v>
      </c>
      <c r="W272" s="71" t="s">
        <v>241</v>
      </c>
    </row>
    <row r="273" spans="2:23" ht="15" customHeight="1" x14ac:dyDescent="0.25">
      <c r="B273" s="43"/>
      <c r="C273" s="44"/>
      <c r="D273" s="44" t="s">
        <v>81</v>
      </c>
      <c r="E273" s="45"/>
      <c r="F273" s="45"/>
      <c r="G273" s="45" t="s">
        <v>58</v>
      </c>
      <c r="H273" s="45" t="s">
        <v>58</v>
      </c>
      <c r="I273" s="44"/>
      <c r="J273" s="47" t="s">
        <v>58</v>
      </c>
      <c r="K273" s="44"/>
      <c r="L273" s="44" t="s">
        <v>76</v>
      </c>
      <c r="M273" s="44"/>
      <c r="N273" s="48"/>
      <c r="O273" s="65">
        <v>8.3299999999999999E-2</v>
      </c>
      <c r="P273" s="48" t="s">
        <v>78</v>
      </c>
      <c r="Q273" s="44"/>
      <c r="R273" s="69"/>
      <c r="S273" s="156"/>
      <c r="T273" s="44" t="s">
        <v>58</v>
      </c>
      <c r="U273" s="44" t="s">
        <v>54</v>
      </c>
      <c r="V273" s="44" t="s">
        <v>79</v>
      </c>
      <c r="W273" s="49" t="s">
        <v>58</v>
      </c>
    </row>
    <row r="274" spans="2:23" ht="15" customHeight="1" x14ac:dyDescent="0.25">
      <c r="B274" s="43"/>
      <c r="C274" s="44"/>
      <c r="D274" s="44" t="s">
        <v>82</v>
      </c>
      <c r="E274" s="45"/>
      <c r="F274" s="45"/>
      <c r="G274" s="45" t="s">
        <v>58</v>
      </c>
      <c r="H274" s="45" t="s">
        <v>58</v>
      </c>
      <c r="I274" s="44"/>
      <c r="J274" s="47" t="s">
        <v>58</v>
      </c>
      <c r="K274" s="44"/>
      <c r="L274" s="44" t="s">
        <v>76</v>
      </c>
      <c r="M274" s="44"/>
      <c r="N274" s="48"/>
      <c r="O274" s="65">
        <v>4.1700000000000001E-2</v>
      </c>
      <c r="P274" s="48" t="s">
        <v>78</v>
      </c>
      <c r="Q274" s="44"/>
      <c r="R274" s="69"/>
      <c r="S274" s="156"/>
      <c r="T274" s="44" t="s">
        <v>58</v>
      </c>
      <c r="U274" s="44" t="s">
        <v>54</v>
      </c>
      <c r="V274" s="44" t="s">
        <v>79</v>
      </c>
      <c r="W274" s="49" t="s">
        <v>58</v>
      </c>
    </row>
    <row r="275" spans="2:23" ht="15" customHeight="1" x14ac:dyDescent="0.25">
      <c r="B275" s="43"/>
      <c r="C275" s="44"/>
      <c r="D275" s="44" t="s">
        <v>84</v>
      </c>
      <c r="E275" s="45"/>
      <c r="F275" s="45"/>
      <c r="G275" s="45" t="s">
        <v>58</v>
      </c>
      <c r="H275" s="45" t="s">
        <v>58</v>
      </c>
      <c r="I275" s="44"/>
      <c r="J275" s="47" t="s">
        <v>58</v>
      </c>
      <c r="K275" s="44"/>
      <c r="L275" s="44" t="s">
        <v>76</v>
      </c>
      <c r="M275" s="44"/>
      <c r="N275" s="48"/>
      <c r="O275" s="65">
        <v>8.3299999999999999E-2</v>
      </c>
      <c r="P275" s="48" t="s">
        <v>78</v>
      </c>
      <c r="Q275" s="44"/>
      <c r="R275" s="69"/>
      <c r="S275" s="156"/>
      <c r="T275" s="44" t="s">
        <v>58</v>
      </c>
      <c r="U275" s="44" t="s">
        <v>54</v>
      </c>
      <c r="V275" s="44" t="s">
        <v>79</v>
      </c>
      <c r="W275" s="49" t="s">
        <v>58</v>
      </c>
    </row>
    <row r="276" spans="2:23" ht="39" customHeight="1" x14ac:dyDescent="0.25">
      <c r="B276" s="43"/>
      <c r="C276" s="44"/>
      <c r="D276" s="44" t="s">
        <v>88</v>
      </c>
      <c r="E276" s="45"/>
      <c r="F276" s="45"/>
      <c r="G276" s="45">
        <v>45017</v>
      </c>
      <c r="H276" s="45" t="s">
        <v>58</v>
      </c>
      <c r="I276" s="44"/>
      <c r="J276" s="47" t="s">
        <v>58</v>
      </c>
      <c r="K276" s="44"/>
      <c r="L276" s="44" t="s">
        <v>76</v>
      </c>
      <c r="M276" s="44"/>
      <c r="N276" s="48"/>
      <c r="O276" s="110" t="s">
        <v>242</v>
      </c>
      <c r="P276" s="48" t="s">
        <v>78</v>
      </c>
      <c r="Q276" s="44"/>
      <c r="R276" s="69"/>
      <c r="S276" s="156"/>
      <c r="T276" s="44" t="s">
        <v>58</v>
      </c>
      <c r="U276" s="44" t="s">
        <v>54</v>
      </c>
      <c r="V276" s="44" t="s">
        <v>91</v>
      </c>
      <c r="W276" s="71" t="s">
        <v>243</v>
      </c>
    </row>
    <row r="277" spans="2:23" ht="15" customHeight="1" x14ac:dyDescent="0.25">
      <c r="B277" s="43"/>
      <c r="C277" s="44"/>
      <c r="D277" s="44" t="s">
        <v>93</v>
      </c>
      <c r="E277" s="45"/>
      <c r="F277" s="45"/>
      <c r="G277" s="45" t="s">
        <v>236</v>
      </c>
      <c r="H277" s="45" t="s">
        <v>58</v>
      </c>
      <c r="I277" s="44"/>
      <c r="J277" s="47" t="s">
        <v>58</v>
      </c>
      <c r="K277" s="44"/>
      <c r="L277" s="44" t="s">
        <v>76</v>
      </c>
      <c r="M277" s="44"/>
      <c r="N277" s="48"/>
      <c r="O277" s="110">
        <v>0.95</v>
      </c>
      <c r="P277" s="48" t="s">
        <v>78</v>
      </c>
      <c r="Q277" s="44"/>
      <c r="R277" s="69"/>
      <c r="S277" s="156"/>
      <c r="T277" s="44" t="s">
        <v>58</v>
      </c>
      <c r="U277" s="44" t="s">
        <v>54</v>
      </c>
      <c r="V277" s="44" t="s">
        <v>91</v>
      </c>
      <c r="W277" s="71" t="s">
        <v>244</v>
      </c>
    </row>
    <row r="278" spans="2:23" ht="15" customHeight="1" x14ac:dyDescent="0.25">
      <c r="B278" s="43"/>
      <c r="C278" s="44"/>
      <c r="D278" s="44" t="s">
        <v>95</v>
      </c>
      <c r="E278" s="45"/>
      <c r="F278" s="45"/>
      <c r="G278" s="45" t="s">
        <v>58</v>
      </c>
      <c r="H278" s="45" t="s">
        <v>58</v>
      </c>
      <c r="I278" s="44"/>
      <c r="J278" s="47" t="s">
        <v>58</v>
      </c>
      <c r="K278" s="44"/>
      <c r="L278" s="44" t="s">
        <v>76</v>
      </c>
      <c r="M278" s="44"/>
      <c r="N278" s="48"/>
      <c r="O278" s="110">
        <v>1.66</v>
      </c>
      <c r="P278" s="48" t="s">
        <v>78</v>
      </c>
      <c r="Q278" s="44"/>
      <c r="R278" s="69"/>
      <c r="S278" s="156"/>
      <c r="T278" s="44" t="s">
        <v>58</v>
      </c>
      <c r="U278" s="44" t="s">
        <v>54</v>
      </c>
      <c r="V278" s="44" t="s">
        <v>91</v>
      </c>
      <c r="W278" s="49" t="s">
        <v>58</v>
      </c>
    </row>
    <row r="279" spans="2:23" ht="15" customHeight="1" x14ac:dyDescent="0.25">
      <c r="B279" s="43"/>
      <c r="C279" s="44"/>
      <c r="D279" s="44" t="s">
        <v>97</v>
      </c>
      <c r="E279" s="45"/>
      <c r="F279" s="45"/>
      <c r="G279" s="45" t="s">
        <v>58</v>
      </c>
      <c r="H279" s="45" t="s">
        <v>58</v>
      </c>
      <c r="I279" s="44"/>
      <c r="J279" s="47" t="s">
        <v>58</v>
      </c>
      <c r="K279" s="44"/>
      <c r="L279" s="44" t="s">
        <v>76</v>
      </c>
      <c r="M279" s="44"/>
      <c r="N279" s="48"/>
      <c r="O279" s="110">
        <v>3.8</v>
      </c>
      <c r="P279" s="48" t="s">
        <v>78</v>
      </c>
      <c r="Q279" s="44"/>
      <c r="R279" s="69"/>
      <c r="S279" s="156"/>
      <c r="T279" s="44" t="s">
        <v>58</v>
      </c>
      <c r="U279" s="44" t="s">
        <v>54</v>
      </c>
      <c r="V279" s="44" t="s">
        <v>91</v>
      </c>
      <c r="W279" s="49" t="s">
        <v>58</v>
      </c>
    </row>
    <row r="280" spans="2:23" ht="15" customHeight="1" x14ac:dyDescent="0.25">
      <c r="B280" s="43"/>
      <c r="C280" s="44"/>
      <c r="D280" s="44" t="s">
        <v>99</v>
      </c>
      <c r="E280" s="45"/>
      <c r="F280" s="45"/>
      <c r="G280" s="45" t="s">
        <v>58</v>
      </c>
      <c r="H280" s="45" t="s">
        <v>58</v>
      </c>
      <c r="I280" s="44"/>
      <c r="J280" s="47" t="s">
        <v>58</v>
      </c>
      <c r="K280" s="44"/>
      <c r="L280" s="44" t="s">
        <v>76</v>
      </c>
      <c r="M280" s="44"/>
      <c r="N280" s="48"/>
      <c r="O280" s="110">
        <v>10.55</v>
      </c>
      <c r="P280" s="48" t="s">
        <v>78</v>
      </c>
      <c r="Q280" s="44"/>
      <c r="R280" s="69"/>
      <c r="S280" s="156"/>
      <c r="T280" s="44" t="s">
        <v>58</v>
      </c>
      <c r="U280" s="44" t="s">
        <v>54</v>
      </c>
      <c r="V280" s="44" t="s">
        <v>91</v>
      </c>
      <c r="W280" s="49" t="s">
        <v>58</v>
      </c>
    </row>
    <row r="281" spans="2:23" ht="15.75" customHeight="1" thickBot="1" x14ac:dyDescent="0.3">
      <c r="B281" s="50"/>
      <c r="C281" s="51"/>
      <c r="D281" s="51" t="s">
        <v>100</v>
      </c>
      <c r="E281" s="52"/>
      <c r="F281" s="52"/>
      <c r="G281" s="52" t="s">
        <v>58</v>
      </c>
      <c r="H281" s="52" t="s">
        <v>58</v>
      </c>
      <c r="I281" s="51"/>
      <c r="J281" s="53" t="s">
        <v>58</v>
      </c>
      <c r="K281" s="51"/>
      <c r="L281" s="51" t="s">
        <v>76</v>
      </c>
      <c r="M281" s="51"/>
      <c r="N281" s="54"/>
      <c r="O281" s="113">
        <v>10.55</v>
      </c>
      <c r="P281" s="54" t="s">
        <v>78</v>
      </c>
      <c r="Q281" s="51"/>
      <c r="R281" s="73"/>
      <c r="S281" s="157"/>
      <c r="T281" s="51" t="s">
        <v>58</v>
      </c>
      <c r="U281" s="51" t="s">
        <v>54</v>
      </c>
      <c r="V281" s="51" t="s">
        <v>91</v>
      </c>
      <c r="W281" s="55" t="s">
        <v>58</v>
      </c>
    </row>
    <row r="282" spans="2:23" x14ac:dyDescent="0.25">
      <c r="B282" s="31" t="s">
        <v>43</v>
      </c>
      <c r="C282" s="74" t="s">
        <v>253</v>
      </c>
      <c r="D282" s="32" t="s">
        <v>44</v>
      </c>
      <c r="E282" s="33">
        <v>44620</v>
      </c>
      <c r="F282" s="33">
        <v>45579</v>
      </c>
      <c r="G282" s="33" t="s">
        <v>246</v>
      </c>
      <c r="H282" s="33">
        <v>46387</v>
      </c>
      <c r="I282" s="32" t="s">
        <v>46</v>
      </c>
      <c r="J282" s="56">
        <v>8000</v>
      </c>
      <c r="K282" s="32" t="s">
        <v>48</v>
      </c>
      <c r="L282" s="32" t="s">
        <v>49</v>
      </c>
      <c r="M282" s="34">
        <f>360.54/365</f>
        <v>0.98778082191780825</v>
      </c>
      <c r="N282" s="35" t="s">
        <v>50</v>
      </c>
      <c r="O282" s="35"/>
      <c r="P282" s="35"/>
      <c r="Q282" s="32" t="s">
        <v>247</v>
      </c>
      <c r="R282" s="152" t="s">
        <v>272</v>
      </c>
      <c r="S282" s="32"/>
      <c r="T282" s="32" t="s">
        <v>53</v>
      </c>
      <c r="U282" s="32" t="s">
        <v>54</v>
      </c>
      <c r="V282" s="32" t="s">
        <v>55</v>
      </c>
      <c r="W282" s="36" t="s">
        <v>249</v>
      </c>
    </row>
    <row r="283" spans="2:23" x14ac:dyDescent="0.25">
      <c r="B283" s="20"/>
      <c r="C283" s="15"/>
      <c r="D283" s="38" t="s">
        <v>60</v>
      </c>
      <c r="E283" s="37"/>
      <c r="F283" s="37"/>
      <c r="G283" s="37" t="s">
        <v>58</v>
      </c>
      <c r="H283" s="37" t="s">
        <v>58</v>
      </c>
      <c r="I283" s="15"/>
      <c r="J283" s="93">
        <v>8000</v>
      </c>
      <c r="K283" s="38" t="s">
        <v>48</v>
      </c>
      <c r="L283" s="38" t="s">
        <v>49</v>
      </c>
      <c r="M283" s="93">
        <v>0</v>
      </c>
      <c r="N283" s="79" t="s">
        <v>50</v>
      </c>
      <c r="O283" s="79"/>
      <c r="P283" s="79"/>
      <c r="Q283" s="38"/>
      <c r="R283" s="153"/>
      <c r="S283" s="15"/>
      <c r="T283" s="15" t="s">
        <v>58</v>
      </c>
      <c r="U283" s="15" t="s">
        <v>54</v>
      </c>
      <c r="V283" s="38" t="s">
        <v>55</v>
      </c>
      <c r="W283" s="40" t="s">
        <v>58</v>
      </c>
    </row>
    <row r="284" spans="2:23" x14ac:dyDescent="0.25">
      <c r="B284" s="20"/>
      <c r="C284" s="15"/>
      <c r="D284" s="15" t="s">
        <v>61</v>
      </c>
      <c r="E284" s="37"/>
      <c r="F284" s="37"/>
      <c r="G284" s="37" t="s">
        <v>58</v>
      </c>
      <c r="H284" s="37" t="s">
        <v>58</v>
      </c>
      <c r="I284" s="15"/>
      <c r="J284" s="16">
        <v>2000</v>
      </c>
      <c r="K284" s="15" t="s">
        <v>48</v>
      </c>
      <c r="L284" s="15" t="s">
        <v>49</v>
      </c>
      <c r="M284" s="16">
        <v>0</v>
      </c>
      <c r="N284" s="39" t="s">
        <v>50</v>
      </c>
      <c r="O284" s="39"/>
      <c r="P284" s="39"/>
      <c r="Q284" s="15"/>
      <c r="R284" s="153"/>
      <c r="S284" s="15"/>
      <c r="T284" s="15" t="s">
        <v>58</v>
      </c>
      <c r="U284" s="15" t="s">
        <v>54</v>
      </c>
      <c r="V284" s="15" t="s">
        <v>55</v>
      </c>
      <c r="W284" s="40" t="s">
        <v>58</v>
      </c>
    </row>
    <row r="285" spans="2:23" x14ac:dyDescent="0.25">
      <c r="B285" s="20"/>
      <c r="C285" s="15"/>
      <c r="D285" s="15" t="s">
        <v>63</v>
      </c>
      <c r="E285" s="37"/>
      <c r="F285" s="37"/>
      <c r="G285" s="37" t="s">
        <v>58</v>
      </c>
      <c r="H285" s="37" t="s">
        <v>58</v>
      </c>
      <c r="I285" s="15"/>
      <c r="J285" s="16">
        <v>2000</v>
      </c>
      <c r="K285" s="15" t="s">
        <v>48</v>
      </c>
      <c r="L285" s="15" t="s">
        <v>49</v>
      </c>
      <c r="M285" s="16">
        <v>0</v>
      </c>
      <c r="N285" s="39" t="s">
        <v>50</v>
      </c>
      <c r="O285" s="39"/>
      <c r="P285" s="39"/>
      <c r="Q285" s="15"/>
      <c r="R285" s="153"/>
      <c r="S285" s="15"/>
      <c r="T285" s="15" t="s">
        <v>58</v>
      </c>
      <c r="U285" s="15" t="s">
        <v>54</v>
      </c>
      <c r="V285" s="15" t="s">
        <v>55</v>
      </c>
      <c r="W285" s="40" t="s">
        <v>58</v>
      </c>
    </row>
    <row r="286" spans="2:23" x14ac:dyDescent="0.25">
      <c r="B286" s="20"/>
      <c r="C286" s="15"/>
      <c r="D286" s="15" t="s">
        <v>71</v>
      </c>
      <c r="E286" s="37"/>
      <c r="F286" s="37"/>
      <c r="G286" s="37" t="s">
        <v>58</v>
      </c>
      <c r="H286" s="37">
        <v>45291</v>
      </c>
      <c r="I286" s="15"/>
      <c r="J286" s="16">
        <v>370000</v>
      </c>
      <c r="K286" s="15" t="s">
        <v>73</v>
      </c>
      <c r="L286" s="15" t="s">
        <v>49</v>
      </c>
      <c r="M286" s="16">
        <v>0</v>
      </c>
      <c r="N286" s="39" t="s">
        <v>50</v>
      </c>
      <c r="O286" s="39"/>
      <c r="P286" s="39"/>
      <c r="Q286" s="15"/>
      <c r="R286" s="153"/>
      <c r="S286" s="63"/>
      <c r="T286" s="15" t="s">
        <v>58</v>
      </c>
      <c r="U286" s="15" t="s">
        <v>54</v>
      </c>
      <c r="V286" s="15" t="s">
        <v>55</v>
      </c>
      <c r="W286" s="40" t="s">
        <v>58</v>
      </c>
    </row>
    <row r="287" spans="2:23" x14ac:dyDescent="0.25">
      <c r="B287" s="20"/>
      <c r="C287" s="15"/>
      <c r="D287" s="15" t="s">
        <v>71</v>
      </c>
      <c r="E287" s="37"/>
      <c r="F287" s="37"/>
      <c r="G287" s="85">
        <v>45292</v>
      </c>
      <c r="H287" s="37">
        <v>46387</v>
      </c>
      <c r="I287" s="15"/>
      <c r="J287" s="16">
        <v>320000</v>
      </c>
      <c r="K287" s="15" t="s">
        <v>73</v>
      </c>
      <c r="L287" s="15" t="s">
        <v>49</v>
      </c>
      <c r="M287" s="16">
        <v>0</v>
      </c>
      <c r="N287" s="39" t="s">
        <v>50</v>
      </c>
      <c r="O287" s="39"/>
      <c r="P287" s="39"/>
      <c r="Q287" s="15"/>
      <c r="R287" s="153"/>
      <c r="S287" s="63"/>
      <c r="T287" s="15" t="s">
        <v>58</v>
      </c>
      <c r="U287" s="15" t="s">
        <v>54</v>
      </c>
      <c r="V287" s="15" t="s">
        <v>55</v>
      </c>
      <c r="W287" s="40"/>
    </row>
    <row r="288" spans="2:23" x14ac:dyDescent="0.25">
      <c r="B288" s="20"/>
      <c r="C288" s="15"/>
      <c r="D288" s="15" t="s">
        <v>57</v>
      </c>
      <c r="E288" s="37"/>
      <c r="F288" s="37"/>
      <c r="G288" s="37">
        <v>44621</v>
      </c>
      <c r="H288" s="37" t="s">
        <v>58</v>
      </c>
      <c r="I288" s="15"/>
      <c r="J288" s="16">
        <v>0</v>
      </c>
      <c r="K288" s="15" t="s">
        <v>48</v>
      </c>
      <c r="L288" s="15" t="s">
        <v>49</v>
      </c>
      <c r="M288" s="17">
        <f>27.35/365</f>
        <v>7.4931506849315072E-2</v>
      </c>
      <c r="N288" s="39" t="s">
        <v>50</v>
      </c>
      <c r="O288" s="39"/>
      <c r="P288" s="39"/>
      <c r="Q288" s="15" t="s">
        <v>250</v>
      </c>
      <c r="R288" s="154"/>
      <c r="S288" s="63"/>
      <c r="T288" s="15" t="s">
        <v>58</v>
      </c>
      <c r="U288" s="15" t="s">
        <v>54</v>
      </c>
      <c r="V288" s="15" t="s">
        <v>55</v>
      </c>
      <c r="W288" s="40"/>
    </row>
    <row r="289" spans="2:23" x14ac:dyDescent="0.25">
      <c r="B289" s="43"/>
      <c r="C289" s="44"/>
      <c r="D289" s="44" t="s">
        <v>74</v>
      </c>
      <c r="E289" s="45"/>
      <c r="F289" s="45"/>
      <c r="G289" s="45" t="s">
        <v>58</v>
      </c>
      <c r="H289" s="45" t="s">
        <v>58</v>
      </c>
      <c r="I289" s="44"/>
      <c r="J289" s="47" t="s">
        <v>75</v>
      </c>
      <c r="K289" s="44"/>
      <c r="L289" s="44" t="s">
        <v>76</v>
      </c>
      <c r="M289" s="44"/>
      <c r="N289" s="48"/>
      <c r="O289" s="65">
        <v>9.6699999999999994E-2</v>
      </c>
      <c r="P289" s="48" t="s">
        <v>78</v>
      </c>
      <c r="Q289" s="44"/>
      <c r="R289" s="69"/>
      <c r="S289" s="155" t="s">
        <v>248</v>
      </c>
      <c r="T289" s="44" t="s">
        <v>58</v>
      </c>
      <c r="U289" s="44" t="s">
        <v>54</v>
      </c>
      <c r="V289" s="44" t="s">
        <v>79</v>
      </c>
      <c r="W289" s="49" t="s">
        <v>80</v>
      </c>
    </row>
    <row r="290" spans="2:23" x14ac:dyDescent="0.25">
      <c r="B290" s="43"/>
      <c r="C290" s="44"/>
      <c r="D290" s="44" t="s">
        <v>81</v>
      </c>
      <c r="E290" s="45"/>
      <c r="F290" s="45"/>
      <c r="G290" s="45" t="s">
        <v>58</v>
      </c>
      <c r="H290" s="45" t="s">
        <v>58</v>
      </c>
      <c r="I290" s="44"/>
      <c r="J290" s="47" t="s">
        <v>58</v>
      </c>
      <c r="K290" s="44"/>
      <c r="L290" s="44" t="s">
        <v>76</v>
      </c>
      <c r="M290" s="44"/>
      <c r="N290" s="48"/>
      <c r="O290" s="65">
        <v>9.6699999999999994E-2</v>
      </c>
      <c r="P290" s="48" t="s">
        <v>78</v>
      </c>
      <c r="Q290" s="44"/>
      <c r="R290" s="69"/>
      <c r="S290" s="156"/>
      <c r="T290" s="44" t="s">
        <v>58</v>
      </c>
      <c r="U290" s="44" t="s">
        <v>54</v>
      </c>
      <c r="V290" s="44" t="s">
        <v>79</v>
      </c>
      <c r="W290" s="49" t="s">
        <v>58</v>
      </c>
    </row>
    <row r="291" spans="2:23" x14ac:dyDescent="0.25">
      <c r="B291" s="43"/>
      <c r="C291" s="44"/>
      <c r="D291" s="44" t="s">
        <v>82</v>
      </c>
      <c r="E291" s="45"/>
      <c r="F291" s="45"/>
      <c r="G291" s="45" t="s">
        <v>58</v>
      </c>
      <c r="H291" s="45" t="s">
        <v>58</v>
      </c>
      <c r="I291" s="44"/>
      <c r="J291" s="47" t="s">
        <v>58</v>
      </c>
      <c r="K291" s="44"/>
      <c r="L291" s="44" t="s">
        <v>76</v>
      </c>
      <c r="M291" s="44"/>
      <c r="N291" s="48"/>
      <c r="O291" s="65">
        <v>4.8399999999999999E-2</v>
      </c>
      <c r="P291" s="48" t="s">
        <v>78</v>
      </c>
      <c r="Q291" s="44"/>
      <c r="R291" s="69"/>
      <c r="S291" s="156"/>
      <c r="T291" s="44" t="s">
        <v>58</v>
      </c>
      <c r="U291" s="44" t="s">
        <v>54</v>
      </c>
      <c r="V291" s="44" t="s">
        <v>79</v>
      </c>
      <c r="W291" s="49" t="s">
        <v>58</v>
      </c>
    </row>
    <row r="292" spans="2:23" x14ac:dyDescent="0.25">
      <c r="B292" s="43"/>
      <c r="C292" s="44"/>
      <c r="D292" s="44" t="s">
        <v>84</v>
      </c>
      <c r="E292" s="45"/>
      <c r="F292" s="45"/>
      <c r="G292" s="45" t="s">
        <v>58</v>
      </c>
      <c r="H292" s="45" t="s">
        <v>58</v>
      </c>
      <c r="I292" s="44"/>
      <c r="J292" s="47" t="s">
        <v>58</v>
      </c>
      <c r="K292" s="44"/>
      <c r="L292" s="44" t="s">
        <v>76</v>
      </c>
      <c r="M292" s="44"/>
      <c r="N292" s="48"/>
      <c r="O292" s="65">
        <v>9.6699999999999994E-2</v>
      </c>
      <c r="P292" s="48" t="s">
        <v>78</v>
      </c>
      <c r="Q292" s="44"/>
      <c r="R292" s="69"/>
      <c r="S292" s="156"/>
      <c r="T292" s="44" t="s">
        <v>58</v>
      </c>
      <c r="U292" s="44" t="s">
        <v>54</v>
      </c>
      <c r="V292" s="44" t="s">
        <v>79</v>
      </c>
      <c r="W292" s="49" t="s">
        <v>58</v>
      </c>
    </row>
    <row r="293" spans="2:23" ht="53.25" customHeight="1" x14ac:dyDescent="0.25">
      <c r="B293" s="43"/>
      <c r="C293" s="44"/>
      <c r="D293" s="44" t="s">
        <v>88</v>
      </c>
      <c r="E293" s="45"/>
      <c r="F293" s="45"/>
      <c r="G293" s="45" t="s">
        <v>58</v>
      </c>
      <c r="H293" s="45" t="s">
        <v>58</v>
      </c>
      <c r="I293" s="44"/>
      <c r="J293" s="47" t="s">
        <v>58</v>
      </c>
      <c r="K293" s="44"/>
      <c r="L293" s="44" t="s">
        <v>76</v>
      </c>
      <c r="M293" s="44"/>
      <c r="N293" s="48"/>
      <c r="O293" s="65" t="s">
        <v>251</v>
      </c>
      <c r="P293" s="48" t="s">
        <v>78</v>
      </c>
      <c r="Q293" s="44"/>
      <c r="R293" s="69"/>
      <c r="S293" s="156"/>
      <c r="T293" s="44" t="s">
        <v>58</v>
      </c>
      <c r="U293" s="44" t="s">
        <v>54</v>
      </c>
      <c r="V293" s="44" t="s">
        <v>91</v>
      </c>
      <c r="W293" s="71" t="s">
        <v>252</v>
      </c>
    </row>
    <row r="294" spans="2:23" x14ac:dyDescent="0.25">
      <c r="B294" s="43"/>
      <c r="C294" s="44"/>
      <c r="D294" s="44" t="s">
        <v>93</v>
      </c>
      <c r="E294" s="45"/>
      <c r="F294" s="45"/>
      <c r="G294" s="45" t="s">
        <v>58</v>
      </c>
      <c r="H294" s="45" t="s">
        <v>58</v>
      </c>
      <c r="I294" s="44"/>
      <c r="J294" s="44" t="s">
        <v>58</v>
      </c>
      <c r="K294" s="44"/>
      <c r="L294" s="44" t="s">
        <v>76</v>
      </c>
      <c r="M294" s="44"/>
      <c r="N294" s="48"/>
      <c r="O294" s="65">
        <v>0.97860000000000003</v>
      </c>
      <c r="P294" s="48" t="s">
        <v>78</v>
      </c>
      <c r="Q294" s="44"/>
      <c r="R294" s="69"/>
      <c r="S294" s="156"/>
      <c r="T294" s="44" t="s">
        <v>58</v>
      </c>
      <c r="U294" s="44" t="s">
        <v>54</v>
      </c>
      <c r="V294" s="44" t="s">
        <v>91</v>
      </c>
      <c r="W294" s="49"/>
    </row>
    <row r="295" spans="2:23" x14ac:dyDescent="0.25">
      <c r="B295" s="43"/>
      <c r="C295" s="44"/>
      <c r="D295" s="44" t="s">
        <v>95</v>
      </c>
      <c r="E295" s="45"/>
      <c r="F295" s="45"/>
      <c r="G295" s="45" t="s">
        <v>58</v>
      </c>
      <c r="H295" s="45" t="s">
        <v>58</v>
      </c>
      <c r="I295" s="44"/>
      <c r="J295" s="44" t="s">
        <v>58</v>
      </c>
      <c r="K295" s="44"/>
      <c r="L295" s="44" t="s">
        <v>76</v>
      </c>
      <c r="M295" s="44"/>
      <c r="N295" s="48"/>
      <c r="O295" s="65">
        <f>O294*2</f>
        <v>1.9572000000000001</v>
      </c>
      <c r="P295" s="48" t="s">
        <v>78</v>
      </c>
      <c r="Q295" s="44"/>
      <c r="R295" s="69"/>
      <c r="S295" s="156"/>
      <c r="T295" s="44" t="s">
        <v>58</v>
      </c>
      <c r="U295" s="44" t="s">
        <v>54</v>
      </c>
      <c r="V295" s="44" t="s">
        <v>91</v>
      </c>
      <c r="W295" s="49"/>
    </row>
    <row r="296" spans="2:23" x14ac:dyDescent="0.25">
      <c r="B296" s="43"/>
      <c r="C296" s="44"/>
      <c r="D296" s="44" t="s">
        <v>97</v>
      </c>
      <c r="E296" s="45"/>
      <c r="F296" s="45"/>
      <c r="G296" s="45" t="s">
        <v>58</v>
      </c>
      <c r="H296" s="45" t="s">
        <v>58</v>
      </c>
      <c r="I296" s="44"/>
      <c r="J296" s="44" t="s">
        <v>58</v>
      </c>
      <c r="K296" s="44"/>
      <c r="L296" s="44" t="s">
        <v>76</v>
      </c>
      <c r="M296" s="44"/>
      <c r="N296" s="48"/>
      <c r="O296" s="65">
        <v>3.9350999999999998</v>
      </c>
      <c r="P296" s="48" t="s">
        <v>78</v>
      </c>
      <c r="Q296" s="44"/>
      <c r="R296" s="69"/>
      <c r="S296" s="156"/>
      <c r="T296" s="44" t="s">
        <v>58</v>
      </c>
      <c r="U296" s="44" t="s">
        <v>54</v>
      </c>
      <c r="V296" s="44" t="s">
        <v>91</v>
      </c>
      <c r="W296" s="49"/>
    </row>
    <row r="297" spans="2:23" x14ac:dyDescent="0.25">
      <c r="B297" s="43"/>
      <c r="C297" s="44"/>
      <c r="D297" s="44" t="s">
        <v>99</v>
      </c>
      <c r="E297" s="45"/>
      <c r="F297" s="45"/>
      <c r="G297" s="45" t="s">
        <v>58</v>
      </c>
      <c r="H297" s="45" t="s">
        <v>58</v>
      </c>
      <c r="I297" s="44"/>
      <c r="J297" s="44" t="s">
        <v>58</v>
      </c>
      <c r="K297" s="44"/>
      <c r="L297" s="44" t="s">
        <v>76</v>
      </c>
      <c r="M297" s="44"/>
      <c r="N297" s="48"/>
      <c r="O297" s="65">
        <v>10.929600000000001</v>
      </c>
      <c r="P297" s="48" t="s">
        <v>78</v>
      </c>
      <c r="Q297" s="44"/>
      <c r="R297" s="69"/>
      <c r="S297" s="156"/>
      <c r="T297" s="44" t="s">
        <v>58</v>
      </c>
      <c r="U297" s="44" t="s">
        <v>54</v>
      </c>
      <c r="V297" s="44" t="s">
        <v>91</v>
      </c>
      <c r="W297" s="49"/>
    </row>
    <row r="298" spans="2:23" ht="13.8" thickBot="1" x14ac:dyDescent="0.3">
      <c r="B298" s="50"/>
      <c r="C298" s="51"/>
      <c r="D298" s="118" t="s">
        <v>100</v>
      </c>
      <c r="E298" s="52"/>
      <c r="F298" s="52"/>
      <c r="G298" s="52" t="s">
        <v>58</v>
      </c>
      <c r="H298" s="52" t="s">
        <v>58</v>
      </c>
      <c r="I298" s="51"/>
      <c r="J298" s="51" t="s">
        <v>58</v>
      </c>
      <c r="K298" s="51"/>
      <c r="L298" s="51" t="s">
        <v>76</v>
      </c>
      <c r="M298" s="51"/>
      <c r="N298" s="54"/>
      <c r="O298" s="72">
        <v>10.929600000000001</v>
      </c>
      <c r="P298" s="54" t="s">
        <v>78</v>
      </c>
      <c r="Q298" s="51"/>
      <c r="R298" s="73"/>
      <c r="S298" s="157"/>
      <c r="T298" s="51" t="s">
        <v>58</v>
      </c>
      <c r="U298" s="51" t="s">
        <v>54</v>
      </c>
      <c r="V298" s="51" t="s">
        <v>91</v>
      </c>
      <c r="W298" s="55"/>
    </row>
    <row r="299" spans="2:23" x14ac:dyDescent="0.25">
      <c r="B299" s="31" t="s">
        <v>43</v>
      </c>
      <c r="C299" s="74" t="s">
        <v>273</v>
      </c>
      <c r="D299" s="32" t="s">
        <v>44</v>
      </c>
      <c r="E299" s="33">
        <v>45474</v>
      </c>
      <c r="F299" s="33" t="s">
        <v>156</v>
      </c>
      <c r="G299" s="33">
        <v>46753</v>
      </c>
      <c r="H299" s="33">
        <v>55884</v>
      </c>
      <c r="I299" s="32" t="s">
        <v>46</v>
      </c>
      <c r="J299" s="56">
        <v>45000</v>
      </c>
      <c r="K299" s="32" t="s">
        <v>48</v>
      </c>
      <c r="L299" s="32" t="s">
        <v>49</v>
      </c>
      <c r="M299" s="34">
        <f>327/365</f>
        <v>0.89589041095890409</v>
      </c>
      <c r="N299" s="35" t="s">
        <v>50</v>
      </c>
      <c r="O299" s="35"/>
      <c r="P299" s="35"/>
      <c r="Q299" s="100" t="s">
        <v>258</v>
      </c>
      <c r="R299" s="152" t="s">
        <v>274</v>
      </c>
      <c r="S299" s="137"/>
      <c r="T299" s="32" t="s">
        <v>53</v>
      </c>
      <c r="U299" s="32" t="s">
        <v>54</v>
      </c>
      <c r="V299" s="32" t="s">
        <v>55</v>
      </c>
      <c r="W299" s="138"/>
    </row>
    <row r="300" spans="2:23" x14ac:dyDescent="0.25">
      <c r="B300" s="127"/>
      <c r="C300" s="125"/>
      <c r="D300" s="38" t="s">
        <v>60</v>
      </c>
      <c r="E300" s="128"/>
      <c r="F300" s="128"/>
      <c r="G300" s="37" t="s">
        <v>58</v>
      </c>
      <c r="H300" s="37" t="s">
        <v>58</v>
      </c>
      <c r="I300" s="15"/>
      <c r="J300" s="93">
        <v>45000</v>
      </c>
      <c r="K300" s="38" t="s">
        <v>48</v>
      </c>
      <c r="L300" s="38" t="s">
        <v>49</v>
      </c>
      <c r="M300" s="93">
        <v>0</v>
      </c>
      <c r="N300" s="79" t="s">
        <v>50</v>
      </c>
      <c r="O300" s="79"/>
      <c r="P300" s="79"/>
      <c r="Q300" s="101"/>
      <c r="R300" s="153"/>
      <c r="S300" s="124"/>
      <c r="T300" s="15" t="s">
        <v>58</v>
      </c>
      <c r="U300" s="15" t="s">
        <v>54</v>
      </c>
      <c r="V300" s="15" t="s">
        <v>55</v>
      </c>
      <c r="W300" s="126"/>
    </row>
    <row r="301" spans="2:23" x14ac:dyDescent="0.25">
      <c r="B301" s="127"/>
      <c r="C301" s="125"/>
      <c r="D301" s="15" t="s">
        <v>61</v>
      </c>
      <c r="E301" s="128"/>
      <c r="F301" s="128"/>
      <c r="G301" s="37" t="s">
        <v>58</v>
      </c>
      <c r="H301" s="37" t="s">
        <v>58</v>
      </c>
      <c r="I301" s="15"/>
      <c r="J301" s="16">
        <v>11250</v>
      </c>
      <c r="K301" s="15" t="s">
        <v>48</v>
      </c>
      <c r="L301" s="15" t="s">
        <v>49</v>
      </c>
      <c r="M301" s="16">
        <v>0</v>
      </c>
      <c r="N301" s="39" t="s">
        <v>50</v>
      </c>
      <c r="O301" s="39"/>
      <c r="P301" s="39"/>
      <c r="Q301" s="102"/>
      <c r="R301" s="153"/>
      <c r="S301" s="124"/>
      <c r="T301" s="15" t="s">
        <v>58</v>
      </c>
      <c r="U301" s="15" t="s">
        <v>54</v>
      </c>
      <c r="V301" s="15" t="s">
        <v>55</v>
      </c>
      <c r="W301" s="126"/>
    </row>
    <row r="302" spans="2:23" x14ac:dyDescent="0.25">
      <c r="B302" s="127"/>
      <c r="C302" s="125"/>
      <c r="D302" s="15" t="s">
        <v>63</v>
      </c>
      <c r="E302" s="128"/>
      <c r="F302" s="128"/>
      <c r="G302" s="37" t="s">
        <v>58</v>
      </c>
      <c r="H302" s="37" t="s">
        <v>58</v>
      </c>
      <c r="I302" s="15"/>
      <c r="J302" s="16">
        <v>11250</v>
      </c>
      <c r="K302" s="15" t="s">
        <v>48</v>
      </c>
      <c r="L302" s="15" t="s">
        <v>49</v>
      </c>
      <c r="M302" s="16">
        <v>0</v>
      </c>
      <c r="N302" s="39" t="s">
        <v>50</v>
      </c>
      <c r="O302" s="39"/>
      <c r="P302" s="39"/>
      <c r="Q302" s="102"/>
      <c r="R302" s="153"/>
      <c r="S302" s="124"/>
      <c r="T302" s="15" t="s">
        <v>58</v>
      </c>
      <c r="U302" s="15" t="s">
        <v>54</v>
      </c>
      <c r="V302" s="15" t="s">
        <v>55</v>
      </c>
      <c r="W302" s="126"/>
    </row>
    <row r="303" spans="2:23" x14ac:dyDescent="0.25">
      <c r="B303" s="127"/>
      <c r="C303" s="125"/>
      <c r="D303" s="15" t="s">
        <v>71</v>
      </c>
      <c r="E303" s="128"/>
      <c r="F303" s="128"/>
      <c r="G303" s="37" t="s">
        <v>227</v>
      </c>
      <c r="H303" s="37" t="s">
        <v>58</v>
      </c>
      <c r="I303" s="15"/>
      <c r="J303" s="16">
        <v>1800000</v>
      </c>
      <c r="K303" s="15" t="s">
        <v>73</v>
      </c>
      <c r="L303" s="15" t="s">
        <v>49</v>
      </c>
      <c r="M303" s="16">
        <v>0</v>
      </c>
      <c r="N303" s="39" t="s">
        <v>50</v>
      </c>
      <c r="O303" s="39"/>
      <c r="P303" s="39"/>
      <c r="Q303" s="102"/>
      <c r="R303" s="153"/>
      <c r="S303" s="124"/>
      <c r="T303" s="15" t="s">
        <v>58</v>
      </c>
      <c r="U303" s="15" t="s">
        <v>54</v>
      </c>
      <c r="V303" s="15" t="s">
        <v>55</v>
      </c>
      <c r="W303" s="126"/>
    </row>
    <row r="304" spans="2:23" x14ac:dyDescent="0.25">
      <c r="B304" s="127"/>
      <c r="C304" s="125"/>
      <c r="D304" s="15" t="s">
        <v>57</v>
      </c>
      <c r="E304" s="128"/>
      <c r="F304" s="128"/>
      <c r="G304" s="37" t="s">
        <v>58</v>
      </c>
      <c r="H304" s="37" t="s">
        <v>228</v>
      </c>
      <c r="I304" s="15"/>
      <c r="J304" s="16">
        <v>0</v>
      </c>
      <c r="K304" s="15" t="s">
        <v>48</v>
      </c>
      <c r="L304" s="15" t="s">
        <v>49</v>
      </c>
      <c r="M304" s="17">
        <f>30.92/365</f>
        <v>8.4712328767123299E-2</v>
      </c>
      <c r="N304" s="39" t="s">
        <v>50</v>
      </c>
      <c r="O304" s="39"/>
      <c r="P304" s="39"/>
      <c r="Q304" s="102" t="s">
        <v>259</v>
      </c>
      <c r="R304" s="153"/>
      <c r="S304" s="124"/>
      <c r="T304" s="15" t="s">
        <v>58</v>
      </c>
      <c r="U304" s="15" t="s">
        <v>54</v>
      </c>
      <c r="V304" s="15" t="s">
        <v>55</v>
      </c>
      <c r="W304" s="126"/>
    </row>
    <row r="305" spans="2:23" x14ac:dyDescent="0.25">
      <c r="B305" s="127"/>
      <c r="C305" s="125"/>
      <c r="D305" s="15" t="s">
        <v>64</v>
      </c>
      <c r="E305" s="128"/>
      <c r="F305" s="128"/>
      <c r="G305" s="37" t="s">
        <v>58</v>
      </c>
      <c r="H305" s="37" t="s">
        <v>228</v>
      </c>
      <c r="I305" s="15"/>
      <c r="J305" s="16">
        <v>0</v>
      </c>
      <c r="K305" s="15" t="s">
        <v>48</v>
      </c>
      <c r="L305" s="15" t="s">
        <v>49</v>
      </c>
      <c r="M305" s="16">
        <v>0</v>
      </c>
      <c r="N305" s="39" t="s">
        <v>50</v>
      </c>
      <c r="O305" s="39"/>
      <c r="P305" s="39"/>
      <c r="Q305" s="101"/>
      <c r="R305" s="154"/>
      <c r="S305" s="125"/>
      <c r="T305" s="15" t="s">
        <v>58</v>
      </c>
      <c r="U305" s="15" t="s">
        <v>54</v>
      </c>
      <c r="V305" s="15" t="s">
        <v>55</v>
      </c>
      <c r="W305" s="126"/>
    </row>
    <row r="306" spans="2:23" x14ac:dyDescent="0.25">
      <c r="B306" s="120"/>
      <c r="C306" s="119"/>
      <c r="D306" s="44" t="s">
        <v>74</v>
      </c>
      <c r="E306" s="121"/>
      <c r="F306" s="122"/>
      <c r="G306" s="45" t="s">
        <v>58</v>
      </c>
      <c r="H306" s="45" t="s">
        <v>58</v>
      </c>
      <c r="I306" s="44"/>
      <c r="J306" s="105" t="s">
        <v>75</v>
      </c>
      <c r="K306" s="44"/>
      <c r="L306" s="44" t="s">
        <v>76</v>
      </c>
      <c r="M306" s="44"/>
      <c r="N306" s="48"/>
      <c r="O306" s="65">
        <v>0.1094</v>
      </c>
      <c r="P306" s="48" t="s">
        <v>78</v>
      </c>
      <c r="Q306" s="119"/>
      <c r="R306" s="129"/>
      <c r="S306" s="155" t="s">
        <v>274</v>
      </c>
      <c r="T306" s="44" t="s">
        <v>58</v>
      </c>
      <c r="U306" s="44" t="s">
        <v>54</v>
      </c>
      <c r="V306" s="44" t="s">
        <v>79</v>
      </c>
      <c r="W306" s="49" t="s">
        <v>80</v>
      </c>
    </row>
    <row r="307" spans="2:23" x14ac:dyDescent="0.25">
      <c r="B307" s="120"/>
      <c r="C307" s="119"/>
      <c r="D307" s="44" t="s">
        <v>81</v>
      </c>
      <c r="E307" s="121"/>
      <c r="F307" s="122"/>
      <c r="G307" s="45" t="s">
        <v>58</v>
      </c>
      <c r="H307" s="45" t="s">
        <v>58</v>
      </c>
      <c r="I307" s="44"/>
      <c r="J307" s="105" t="s">
        <v>58</v>
      </c>
      <c r="K307" s="44"/>
      <c r="L307" s="44" t="s">
        <v>76</v>
      </c>
      <c r="M307" s="44"/>
      <c r="N307" s="48"/>
      <c r="O307" s="65">
        <v>0.1094</v>
      </c>
      <c r="P307" s="48" t="s">
        <v>78</v>
      </c>
      <c r="Q307" s="119"/>
      <c r="R307" s="123"/>
      <c r="S307" s="156"/>
      <c r="T307" s="44" t="s">
        <v>58</v>
      </c>
      <c r="U307" s="44" t="s">
        <v>54</v>
      </c>
      <c r="V307" s="44" t="s">
        <v>79</v>
      </c>
      <c r="W307" s="49" t="s">
        <v>58</v>
      </c>
    </row>
    <row r="308" spans="2:23" x14ac:dyDescent="0.25">
      <c r="B308" s="120"/>
      <c r="C308" s="119"/>
      <c r="D308" s="44" t="s">
        <v>82</v>
      </c>
      <c r="E308" s="121"/>
      <c r="F308" s="122"/>
      <c r="G308" s="45" t="s">
        <v>58</v>
      </c>
      <c r="H308" s="45" t="s">
        <v>58</v>
      </c>
      <c r="I308" s="44"/>
      <c r="J308" s="105" t="s">
        <v>58</v>
      </c>
      <c r="K308" s="44"/>
      <c r="L308" s="44" t="s">
        <v>76</v>
      </c>
      <c r="M308" s="44"/>
      <c r="N308" s="48"/>
      <c r="O308" s="65">
        <v>5.4800000000000001E-2</v>
      </c>
      <c r="P308" s="48" t="s">
        <v>78</v>
      </c>
      <c r="Q308" s="119"/>
      <c r="R308" s="123"/>
      <c r="S308" s="156"/>
      <c r="T308" s="44" t="s">
        <v>58</v>
      </c>
      <c r="U308" s="44" t="s">
        <v>54</v>
      </c>
      <c r="V308" s="44" t="s">
        <v>79</v>
      </c>
      <c r="W308" s="49" t="s">
        <v>58</v>
      </c>
    </row>
    <row r="309" spans="2:23" x14ac:dyDescent="0.25">
      <c r="B309" s="120"/>
      <c r="C309" s="119"/>
      <c r="D309" s="44" t="s">
        <v>84</v>
      </c>
      <c r="E309" s="121"/>
      <c r="F309" s="122"/>
      <c r="G309" s="45" t="s">
        <v>58</v>
      </c>
      <c r="H309" s="45" t="s">
        <v>58</v>
      </c>
      <c r="I309" s="44"/>
      <c r="J309" s="105" t="s">
        <v>58</v>
      </c>
      <c r="K309" s="44"/>
      <c r="L309" s="44" t="s">
        <v>76</v>
      </c>
      <c r="M309" s="44"/>
      <c r="N309" s="48"/>
      <c r="O309" s="65">
        <v>0.1094</v>
      </c>
      <c r="P309" s="48" t="s">
        <v>78</v>
      </c>
      <c r="Q309" s="119"/>
      <c r="R309" s="123"/>
      <c r="S309" s="156"/>
      <c r="T309" s="44" t="s">
        <v>58</v>
      </c>
      <c r="U309" s="44" t="s">
        <v>54</v>
      </c>
      <c r="V309" s="44" t="s">
        <v>79</v>
      </c>
      <c r="W309" s="49" t="s">
        <v>58</v>
      </c>
    </row>
    <row r="310" spans="2:23" x14ac:dyDescent="0.25">
      <c r="B310" s="120"/>
      <c r="C310" s="119"/>
      <c r="D310" s="44" t="s">
        <v>260</v>
      </c>
      <c r="E310" s="121"/>
      <c r="F310" s="122"/>
      <c r="G310" s="45" t="s">
        <v>58</v>
      </c>
      <c r="H310" s="45" t="s">
        <v>58</v>
      </c>
      <c r="I310" s="44"/>
      <c r="J310" s="105" t="s">
        <v>58</v>
      </c>
      <c r="K310" s="44"/>
      <c r="L310" s="44" t="s">
        <v>76</v>
      </c>
      <c r="M310" s="44"/>
      <c r="N310" s="48"/>
      <c r="O310" s="65">
        <v>1.83E-2</v>
      </c>
      <c r="P310" s="48" t="s">
        <v>78</v>
      </c>
      <c r="Q310" s="119"/>
      <c r="R310" s="123"/>
      <c r="S310" s="156"/>
      <c r="T310" s="44" t="s">
        <v>58</v>
      </c>
      <c r="U310" s="44" t="s">
        <v>54</v>
      </c>
      <c r="V310" s="44" t="s">
        <v>79</v>
      </c>
      <c r="W310" s="49" t="s">
        <v>58</v>
      </c>
    </row>
    <row r="311" spans="2:23" x14ac:dyDescent="0.25">
      <c r="B311" s="120"/>
      <c r="C311" s="119"/>
      <c r="D311" s="44" t="s">
        <v>87</v>
      </c>
      <c r="E311" s="121"/>
      <c r="F311" s="122"/>
      <c r="G311" s="45" t="s">
        <v>58</v>
      </c>
      <c r="H311" s="45" t="s">
        <v>58</v>
      </c>
      <c r="I311" s="44"/>
      <c r="J311" s="105" t="s">
        <v>58</v>
      </c>
      <c r="K311" s="44"/>
      <c r="L311" s="44" t="s">
        <v>76</v>
      </c>
      <c r="M311" s="44"/>
      <c r="N311" s="48"/>
      <c r="O311" s="65">
        <v>1.83E-2</v>
      </c>
      <c r="P311" s="48" t="s">
        <v>78</v>
      </c>
      <c r="Q311" s="119"/>
      <c r="R311" s="123"/>
      <c r="S311" s="156"/>
      <c r="T311" s="44" t="s">
        <v>58</v>
      </c>
      <c r="U311" s="44" t="s">
        <v>54</v>
      </c>
      <c r="V311" s="44" t="s">
        <v>79</v>
      </c>
      <c r="W311" s="49" t="s">
        <v>58</v>
      </c>
    </row>
    <row r="312" spans="2:23" x14ac:dyDescent="0.25">
      <c r="B312" s="120"/>
      <c r="C312" s="119"/>
      <c r="D312" s="44" t="s">
        <v>88</v>
      </c>
      <c r="E312" s="121"/>
      <c r="F312" s="122"/>
      <c r="G312" s="45" t="s">
        <v>58</v>
      </c>
      <c r="H312" s="45" t="s">
        <v>58</v>
      </c>
      <c r="I312" s="44"/>
      <c r="J312" s="105" t="s">
        <v>58</v>
      </c>
      <c r="K312" s="44"/>
      <c r="L312" s="44" t="s">
        <v>76</v>
      </c>
      <c r="M312" s="44"/>
      <c r="N312" s="48"/>
      <c r="O312" s="65">
        <v>1.1137999999999999</v>
      </c>
      <c r="P312" s="48" t="s">
        <v>78</v>
      </c>
      <c r="Q312" s="119"/>
      <c r="R312" s="123"/>
      <c r="S312" s="156"/>
      <c r="T312" s="44" t="s">
        <v>58</v>
      </c>
      <c r="U312" s="44" t="s">
        <v>54</v>
      </c>
      <c r="V312" s="44" t="s">
        <v>91</v>
      </c>
      <c r="W312" s="49"/>
    </row>
    <row r="313" spans="2:23" x14ac:dyDescent="0.25">
      <c r="B313" s="120"/>
      <c r="C313" s="119"/>
      <c r="D313" s="44" t="s">
        <v>93</v>
      </c>
      <c r="E313" s="121"/>
      <c r="F313" s="122"/>
      <c r="G313" s="45" t="s">
        <v>58</v>
      </c>
      <c r="H313" s="45" t="s">
        <v>58</v>
      </c>
      <c r="I313" s="44"/>
      <c r="J313" s="105" t="s">
        <v>58</v>
      </c>
      <c r="K313" s="44"/>
      <c r="L313" s="44" t="s">
        <v>76</v>
      </c>
      <c r="M313" s="44"/>
      <c r="N313" s="48"/>
      <c r="O313" s="65">
        <v>1.1137999999999999</v>
      </c>
      <c r="P313" s="48" t="s">
        <v>78</v>
      </c>
      <c r="Q313" s="119"/>
      <c r="R313" s="123"/>
      <c r="S313" s="156"/>
      <c r="T313" s="44" t="s">
        <v>58</v>
      </c>
      <c r="U313" s="44" t="s">
        <v>54</v>
      </c>
      <c r="V313" s="44" t="s">
        <v>91</v>
      </c>
      <c r="W313" s="49"/>
    </row>
    <row r="314" spans="2:23" x14ac:dyDescent="0.25">
      <c r="B314" s="120"/>
      <c r="C314" s="119"/>
      <c r="D314" s="44" t="s">
        <v>95</v>
      </c>
      <c r="E314" s="121"/>
      <c r="F314" s="122"/>
      <c r="G314" s="45" t="s">
        <v>58</v>
      </c>
      <c r="H314" s="45" t="s">
        <v>58</v>
      </c>
      <c r="I314" s="44"/>
      <c r="J314" s="105" t="s">
        <v>58</v>
      </c>
      <c r="K314" s="44"/>
      <c r="L314" s="44" t="s">
        <v>76</v>
      </c>
      <c r="M314" s="44"/>
      <c r="N314" s="48"/>
      <c r="O314" s="65">
        <v>2.1806999999999999</v>
      </c>
      <c r="P314" s="48" t="s">
        <v>78</v>
      </c>
      <c r="Q314" s="119"/>
      <c r="R314" s="123"/>
      <c r="S314" s="156"/>
      <c r="T314" s="44" t="s">
        <v>58</v>
      </c>
      <c r="U314" s="44" t="s">
        <v>54</v>
      </c>
      <c r="V314" s="44" t="s">
        <v>91</v>
      </c>
      <c r="W314" s="49"/>
    </row>
    <row r="315" spans="2:23" x14ac:dyDescent="0.25">
      <c r="B315" s="120"/>
      <c r="C315" s="119"/>
      <c r="D315" s="44" t="s">
        <v>97</v>
      </c>
      <c r="E315" s="121"/>
      <c r="F315" s="122"/>
      <c r="G315" s="45" t="s">
        <v>58</v>
      </c>
      <c r="H315" s="45" t="s">
        <v>58</v>
      </c>
      <c r="I315" s="44"/>
      <c r="J315" s="105" t="s">
        <v>58</v>
      </c>
      <c r="K315" s="44"/>
      <c r="L315" s="44" t="s">
        <v>76</v>
      </c>
      <c r="M315" s="44"/>
      <c r="N315" s="48"/>
      <c r="O315" s="65">
        <v>4.4553000000000003</v>
      </c>
      <c r="P315" s="48" t="s">
        <v>78</v>
      </c>
      <c r="Q315" s="119"/>
      <c r="R315" s="123"/>
      <c r="S315" s="156"/>
      <c r="T315" s="44" t="s">
        <v>58</v>
      </c>
      <c r="U315" s="44" t="s">
        <v>54</v>
      </c>
      <c r="V315" s="44" t="s">
        <v>91</v>
      </c>
      <c r="W315" s="49"/>
    </row>
    <row r="316" spans="2:23" x14ac:dyDescent="0.25">
      <c r="B316" s="120"/>
      <c r="C316" s="119"/>
      <c r="D316" s="44" t="s">
        <v>99</v>
      </c>
      <c r="E316" s="121"/>
      <c r="F316" s="122"/>
      <c r="G316" s="45" t="s">
        <v>58</v>
      </c>
      <c r="H316" s="45" t="s">
        <v>58</v>
      </c>
      <c r="I316" s="44"/>
      <c r="J316" s="105" t="s">
        <v>58</v>
      </c>
      <c r="K316" s="44"/>
      <c r="L316" s="44" t="s">
        <v>76</v>
      </c>
      <c r="M316" s="44"/>
      <c r="N316" s="48"/>
      <c r="O316" s="65">
        <v>12.3576</v>
      </c>
      <c r="P316" s="48" t="s">
        <v>78</v>
      </c>
      <c r="Q316" s="119"/>
      <c r="R316" s="123"/>
      <c r="S316" s="156"/>
      <c r="T316" s="44" t="s">
        <v>58</v>
      </c>
      <c r="U316" s="44" t="s">
        <v>54</v>
      </c>
      <c r="V316" s="44" t="s">
        <v>91</v>
      </c>
      <c r="W316" s="49"/>
    </row>
    <row r="317" spans="2:23" ht="13.8" thickBot="1" x14ac:dyDescent="0.3">
      <c r="B317" s="139"/>
      <c r="C317" s="140"/>
      <c r="D317" s="143" t="s">
        <v>100</v>
      </c>
      <c r="E317" s="141"/>
      <c r="F317" s="141"/>
      <c r="G317" s="144" t="s">
        <v>58</v>
      </c>
      <c r="H317" s="144" t="s">
        <v>58</v>
      </c>
      <c r="I317" s="143"/>
      <c r="J317" s="143" t="s">
        <v>58</v>
      </c>
      <c r="K317" s="143"/>
      <c r="L317" s="143" t="s">
        <v>76</v>
      </c>
      <c r="M317" s="143"/>
      <c r="N317" s="145"/>
      <c r="O317" s="146">
        <v>12.3576</v>
      </c>
      <c r="P317" s="145" t="s">
        <v>78</v>
      </c>
      <c r="Q317" s="140"/>
      <c r="R317" s="142"/>
      <c r="S317" s="157"/>
      <c r="T317" s="51" t="s">
        <v>58</v>
      </c>
      <c r="U317" s="51" t="s">
        <v>54</v>
      </c>
      <c r="V317" s="143" t="s">
        <v>91</v>
      </c>
      <c r="W317" s="147"/>
    </row>
    <row r="318" spans="2:23" x14ac:dyDescent="0.25">
      <c r="B318" s="31" t="s">
        <v>43</v>
      </c>
      <c r="C318" s="74" t="s">
        <v>276</v>
      </c>
      <c r="D318" s="32" t="s">
        <v>60</v>
      </c>
      <c r="E318" s="33">
        <v>45747</v>
      </c>
      <c r="F318" s="33" t="s">
        <v>156</v>
      </c>
      <c r="G318" s="33">
        <v>45748</v>
      </c>
      <c r="H318" s="33">
        <v>46295</v>
      </c>
      <c r="I318" s="32" t="s">
        <v>46</v>
      </c>
      <c r="J318" s="56">
        <v>0</v>
      </c>
      <c r="K318" s="32" t="s">
        <v>48</v>
      </c>
      <c r="L318" s="32" t="s">
        <v>49</v>
      </c>
      <c r="M318" s="56">
        <v>0</v>
      </c>
      <c r="N318" s="35" t="s">
        <v>50</v>
      </c>
      <c r="O318" s="57"/>
      <c r="P318" s="35"/>
      <c r="Q318" s="114" t="s">
        <v>178</v>
      </c>
      <c r="R318" s="102" t="s">
        <v>156</v>
      </c>
      <c r="S318" s="32"/>
      <c r="T318" s="32" t="s">
        <v>53</v>
      </c>
      <c r="U318" s="32" t="s">
        <v>54</v>
      </c>
      <c r="V318" s="32" t="s">
        <v>55</v>
      </c>
      <c r="W318" s="36"/>
    </row>
    <row r="319" spans="2:23" x14ac:dyDescent="0.25">
      <c r="B319" s="20"/>
      <c r="C319" s="15"/>
      <c r="D319" s="15" t="s">
        <v>61</v>
      </c>
      <c r="E319" s="37"/>
      <c r="F319" s="37"/>
      <c r="G319" s="37" t="s">
        <v>58</v>
      </c>
      <c r="H319" s="37" t="s">
        <v>58</v>
      </c>
      <c r="I319" s="15"/>
      <c r="J319" s="16">
        <f>J318/4</f>
        <v>0</v>
      </c>
      <c r="K319" s="15" t="s">
        <v>48</v>
      </c>
      <c r="L319" s="15" t="s">
        <v>49</v>
      </c>
      <c r="M319" s="16">
        <v>0</v>
      </c>
      <c r="N319" s="39" t="s">
        <v>50</v>
      </c>
      <c r="O319" s="19"/>
      <c r="P319" s="39"/>
      <c r="Q319" s="88"/>
      <c r="R319" s="87"/>
      <c r="S319" s="15"/>
      <c r="T319" s="15" t="s">
        <v>58</v>
      </c>
      <c r="U319" s="15" t="s">
        <v>54</v>
      </c>
      <c r="V319" s="15" t="s">
        <v>55</v>
      </c>
      <c r="W319" s="40"/>
    </row>
    <row r="320" spans="2:23" x14ac:dyDescent="0.25">
      <c r="B320" s="20"/>
      <c r="C320" s="15"/>
      <c r="D320" s="15" t="s">
        <v>44</v>
      </c>
      <c r="E320" s="37"/>
      <c r="F320" s="37"/>
      <c r="G320" s="37" t="s">
        <v>58</v>
      </c>
      <c r="H320" s="37" t="s">
        <v>58</v>
      </c>
      <c r="I320" s="15"/>
      <c r="J320" s="16">
        <f>J319/4</f>
        <v>0</v>
      </c>
      <c r="K320" s="15" t="s">
        <v>48</v>
      </c>
      <c r="L320" s="15" t="s">
        <v>49</v>
      </c>
      <c r="M320" s="16">
        <v>0</v>
      </c>
      <c r="N320" s="39" t="s">
        <v>50</v>
      </c>
      <c r="O320" s="19"/>
      <c r="P320" s="39"/>
      <c r="Q320" s="88"/>
      <c r="R320" s="87"/>
      <c r="S320" s="15"/>
      <c r="T320" s="15" t="s">
        <v>58</v>
      </c>
      <c r="U320" s="15" t="s">
        <v>54</v>
      </c>
      <c r="V320" s="15" t="s">
        <v>55</v>
      </c>
      <c r="W320" s="40"/>
    </row>
    <row r="321" spans="2:23" x14ac:dyDescent="0.25">
      <c r="B321" s="20"/>
      <c r="C321" s="15"/>
      <c r="D321" s="15" t="s">
        <v>63</v>
      </c>
      <c r="E321" s="37"/>
      <c r="F321" s="37"/>
      <c r="G321" s="37" t="s">
        <v>58</v>
      </c>
      <c r="H321" s="37" t="s">
        <v>58</v>
      </c>
      <c r="I321" s="15"/>
      <c r="J321" s="16">
        <f>J319</f>
        <v>0</v>
      </c>
      <c r="K321" s="15" t="s">
        <v>48</v>
      </c>
      <c r="L321" s="15" t="s">
        <v>49</v>
      </c>
      <c r="M321" s="16">
        <v>0</v>
      </c>
      <c r="N321" s="39" t="s">
        <v>50</v>
      </c>
      <c r="O321" s="19"/>
      <c r="P321" s="39"/>
      <c r="Q321" s="88"/>
      <c r="R321" s="87"/>
      <c r="S321" s="15"/>
      <c r="T321" s="15" t="s">
        <v>58</v>
      </c>
      <c r="U321" s="15" t="s">
        <v>54</v>
      </c>
      <c r="V321" s="15" t="s">
        <v>55</v>
      </c>
      <c r="W321" s="40"/>
    </row>
    <row r="322" spans="2:23" x14ac:dyDescent="0.25">
      <c r="B322" s="20"/>
      <c r="C322" s="15"/>
      <c r="D322" s="15" t="s">
        <v>110</v>
      </c>
      <c r="E322" s="37"/>
      <c r="F322" s="62"/>
      <c r="G322" s="37" t="s">
        <v>58</v>
      </c>
      <c r="H322" s="37" t="s">
        <v>58</v>
      </c>
      <c r="I322" s="15"/>
      <c r="J322" s="16">
        <f>J321*2</f>
        <v>0</v>
      </c>
      <c r="K322" s="15" t="s">
        <v>48</v>
      </c>
      <c r="L322" s="15" t="s">
        <v>49</v>
      </c>
      <c r="M322" s="16">
        <v>0</v>
      </c>
      <c r="N322" s="39" t="s">
        <v>50</v>
      </c>
      <c r="O322" s="19"/>
      <c r="P322" s="39"/>
      <c r="Q322" s="88"/>
      <c r="R322" s="87"/>
      <c r="S322" s="63"/>
      <c r="T322" s="15" t="s">
        <v>58</v>
      </c>
      <c r="U322" s="15" t="s">
        <v>54</v>
      </c>
      <c r="V322" s="15" t="s">
        <v>55</v>
      </c>
      <c r="W322" s="40"/>
    </row>
    <row r="323" spans="2:23" x14ac:dyDescent="0.25">
      <c r="B323" s="20"/>
      <c r="C323" s="15"/>
      <c r="D323" s="15" t="s">
        <v>179</v>
      </c>
      <c r="E323" s="37"/>
      <c r="F323" s="62"/>
      <c r="G323" s="37" t="s">
        <v>58</v>
      </c>
      <c r="H323" s="37" t="s">
        <v>58</v>
      </c>
      <c r="I323" s="15"/>
      <c r="J323" s="16">
        <v>0</v>
      </c>
      <c r="K323" s="15" t="s">
        <v>48</v>
      </c>
      <c r="L323" s="15" t="s">
        <v>49</v>
      </c>
      <c r="M323" s="16">
        <v>0</v>
      </c>
      <c r="N323" s="39" t="s">
        <v>50</v>
      </c>
      <c r="O323" s="19"/>
      <c r="P323" s="39"/>
      <c r="Q323" s="88"/>
      <c r="R323" s="87"/>
      <c r="S323" s="63"/>
      <c r="T323" s="15" t="s">
        <v>58</v>
      </c>
      <c r="U323" s="15" t="s">
        <v>54</v>
      </c>
      <c r="V323" s="15" t="s">
        <v>55</v>
      </c>
      <c r="W323" s="40"/>
    </row>
    <row r="324" spans="2:23" x14ac:dyDescent="0.25">
      <c r="B324" s="20"/>
      <c r="C324" s="15"/>
      <c r="D324" s="15" t="s">
        <v>71</v>
      </c>
      <c r="E324" s="37"/>
      <c r="F324" s="37"/>
      <c r="G324" s="37" t="s">
        <v>58</v>
      </c>
      <c r="H324" s="37">
        <v>45838</v>
      </c>
      <c r="I324" s="15"/>
      <c r="J324" s="16">
        <v>0</v>
      </c>
      <c r="K324" s="15" t="s">
        <v>73</v>
      </c>
      <c r="L324" s="15" t="s">
        <v>49</v>
      </c>
      <c r="M324" s="16">
        <v>0</v>
      </c>
      <c r="N324" s="39" t="s">
        <v>50</v>
      </c>
      <c r="O324" s="19"/>
      <c r="P324" s="19"/>
      <c r="Q324" s="19"/>
      <c r="R324" s="19"/>
      <c r="S324" s="63"/>
      <c r="T324" s="15" t="s">
        <v>58</v>
      </c>
      <c r="U324" s="15" t="s">
        <v>54</v>
      </c>
      <c r="V324" s="15" t="s">
        <v>55</v>
      </c>
      <c r="W324" s="40"/>
    </row>
    <row r="325" spans="2:23" x14ac:dyDescent="0.25">
      <c r="B325" s="20"/>
      <c r="C325" s="15"/>
      <c r="D325" s="15" t="s">
        <v>71</v>
      </c>
      <c r="E325" s="37"/>
      <c r="F325" s="37"/>
      <c r="G325" s="37">
        <v>45839</v>
      </c>
      <c r="H325" s="37">
        <v>46081</v>
      </c>
      <c r="I325" s="15"/>
      <c r="J325" s="16">
        <v>1000000</v>
      </c>
      <c r="K325" s="15" t="s">
        <v>73</v>
      </c>
      <c r="L325" s="15" t="s">
        <v>49</v>
      </c>
      <c r="M325" s="16">
        <v>0</v>
      </c>
      <c r="N325" s="39" t="s">
        <v>50</v>
      </c>
      <c r="O325" s="19"/>
      <c r="P325" s="19"/>
      <c r="Q325" s="19"/>
      <c r="R325" s="19"/>
      <c r="S325" s="63"/>
      <c r="T325" s="15" t="s">
        <v>58</v>
      </c>
      <c r="U325" s="15" t="s">
        <v>54</v>
      </c>
      <c r="V325" s="15" t="s">
        <v>55</v>
      </c>
      <c r="W325" s="40"/>
    </row>
    <row r="326" spans="2:23" x14ac:dyDescent="0.25">
      <c r="B326" s="20"/>
      <c r="C326" s="15"/>
      <c r="D326" s="15" t="s">
        <v>71</v>
      </c>
      <c r="E326" s="37"/>
      <c r="F326" s="37"/>
      <c r="G326" s="37">
        <v>46082</v>
      </c>
      <c r="H326" s="37">
        <v>46203</v>
      </c>
      <c r="I326" s="15"/>
      <c r="J326" s="16">
        <v>0</v>
      </c>
      <c r="K326" s="15" t="s">
        <v>73</v>
      </c>
      <c r="L326" s="15" t="s">
        <v>49</v>
      </c>
      <c r="M326" s="16">
        <v>0</v>
      </c>
      <c r="N326" s="39" t="s">
        <v>50</v>
      </c>
      <c r="O326" s="19"/>
      <c r="P326" s="19"/>
      <c r="Q326" s="19"/>
      <c r="R326" s="19"/>
      <c r="S326" s="63"/>
      <c r="T326" s="15" t="s">
        <v>58</v>
      </c>
      <c r="U326" s="15" t="s">
        <v>54</v>
      </c>
      <c r="V326" s="15" t="s">
        <v>55</v>
      </c>
      <c r="W326" s="40"/>
    </row>
    <row r="327" spans="2:23" x14ac:dyDescent="0.25">
      <c r="B327" s="20"/>
      <c r="C327" s="15"/>
      <c r="D327" s="15" t="s">
        <v>71</v>
      </c>
      <c r="E327" s="37"/>
      <c r="F327" s="37"/>
      <c r="G327" s="37">
        <v>46204</v>
      </c>
      <c r="H327" s="37">
        <v>46295</v>
      </c>
      <c r="I327" s="15"/>
      <c r="J327" s="16">
        <v>1000000</v>
      </c>
      <c r="K327" s="15" t="s">
        <v>73</v>
      </c>
      <c r="L327" s="15" t="s">
        <v>49</v>
      </c>
      <c r="M327" s="16">
        <v>0</v>
      </c>
      <c r="N327" s="39" t="s">
        <v>50</v>
      </c>
      <c r="O327" s="19"/>
      <c r="P327" s="19"/>
      <c r="Q327" s="19"/>
      <c r="R327" s="19"/>
      <c r="S327" s="63"/>
      <c r="T327" s="15" t="s">
        <v>58</v>
      </c>
      <c r="U327" s="15" t="s">
        <v>54</v>
      </c>
      <c r="V327" s="15" t="s">
        <v>55</v>
      </c>
      <c r="W327" s="40"/>
    </row>
    <row r="328" spans="2:23" x14ac:dyDescent="0.25">
      <c r="B328" s="43"/>
      <c r="C328" s="44"/>
      <c r="D328" s="44" t="s">
        <v>74</v>
      </c>
      <c r="E328" s="45"/>
      <c r="F328" s="45"/>
      <c r="G328" s="45">
        <v>45748</v>
      </c>
      <c r="H328" s="45" t="s">
        <v>58</v>
      </c>
      <c r="I328" s="44"/>
      <c r="J328" s="47" t="s">
        <v>75</v>
      </c>
      <c r="K328" s="44"/>
      <c r="L328" s="44" t="s">
        <v>76</v>
      </c>
      <c r="M328" s="44"/>
      <c r="N328" s="48"/>
      <c r="O328" s="65">
        <v>8.2000000000000003E-2</v>
      </c>
      <c r="P328" s="48" t="s">
        <v>78</v>
      </c>
      <c r="Q328" s="44"/>
      <c r="R328" s="69"/>
      <c r="S328" s="149" t="s">
        <v>275</v>
      </c>
      <c r="T328" s="44" t="s">
        <v>58</v>
      </c>
      <c r="U328" s="44" t="s">
        <v>54</v>
      </c>
      <c r="V328" s="44" t="s">
        <v>79</v>
      </c>
      <c r="W328" s="49" t="s">
        <v>80</v>
      </c>
    </row>
    <row r="329" spans="2:23" x14ac:dyDescent="0.25">
      <c r="B329" s="43"/>
      <c r="C329" s="44"/>
      <c r="D329" s="44" t="s">
        <v>81</v>
      </c>
      <c r="E329" s="45"/>
      <c r="F329" s="45"/>
      <c r="G329" s="45" t="s">
        <v>58</v>
      </c>
      <c r="H329" s="45" t="s">
        <v>58</v>
      </c>
      <c r="I329" s="44"/>
      <c r="J329" s="47" t="s">
        <v>58</v>
      </c>
      <c r="K329" s="44"/>
      <c r="L329" s="44" t="s">
        <v>76</v>
      </c>
      <c r="M329" s="44"/>
      <c r="N329" s="48"/>
      <c r="O329" s="65">
        <v>8.2000000000000003E-2</v>
      </c>
      <c r="P329" s="48" t="s">
        <v>78</v>
      </c>
      <c r="Q329" s="44"/>
      <c r="R329" s="69"/>
      <c r="S329" s="150"/>
      <c r="T329" s="44" t="s">
        <v>58</v>
      </c>
      <c r="U329" s="44" t="s">
        <v>54</v>
      </c>
      <c r="V329" s="44" t="s">
        <v>79</v>
      </c>
      <c r="W329" s="49" t="s">
        <v>58</v>
      </c>
    </row>
    <row r="330" spans="2:23" x14ac:dyDescent="0.25">
      <c r="B330" s="43"/>
      <c r="C330" s="44"/>
      <c r="D330" s="44" t="s">
        <v>82</v>
      </c>
      <c r="E330" s="45"/>
      <c r="F330" s="45"/>
      <c r="G330" s="45" t="s">
        <v>58</v>
      </c>
      <c r="H330" s="45" t="s">
        <v>58</v>
      </c>
      <c r="I330" s="44"/>
      <c r="J330" s="47" t="s">
        <v>58</v>
      </c>
      <c r="K330" s="44"/>
      <c r="L330" s="44" t="s">
        <v>76</v>
      </c>
      <c r="M330" s="44"/>
      <c r="N330" s="48"/>
      <c r="O330" s="65">
        <v>4.1000000000000002E-2</v>
      </c>
      <c r="P330" s="48" t="s">
        <v>78</v>
      </c>
      <c r="Q330" s="44"/>
      <c r="R330" s="69"/>
      <c r="S330" s="150"/>
      <c r="T330" s="44" t="s">
        <v>58</v>
      </c>
      <c r="U330" s="44" t="s">
        <v>54</v>
      </c>
      <c r="V330" s="44" t="s">
        <v>79</v>
      </c>
      <c r="W330" s="49" t="s">
        <v>58</v>
      </c>
    </row>
    <row r="331" spans="2:23" x14ac:dyDescent="0.25">
      <c r="B331" s="43"/>
      <c r="C331" s="44"/>
      <c r="D331" s="44" t="s">
        <v>84</v>
      </c>
      <c r="E331" s="45"/>
      <c r="F331" s="45"/>
      <c r="G331" s="45" t="s">
        <v>58</v>
      </c>
      <c r="H331" s="45" t="s">
        <v>58</v>
      </c>
      <c r="I331" s="44"/>
      <c r="J331" s="47" t="s">
        <v>58</v>
      </c>
      <c r="K331" s="44"/>
      <c r="L331" s="44" t="s">
        <v>76</v>
      </c>
      <c r="M331" s="44"/>
      <c r="N331" s="48"/>
      <c r="O331" s="65">
        <v>8.2000000000000003E-2</v>
      </c>
      <c r="P331" s="48" t="s">
        <v>78</v>
      </c>
      <c r="Q331" s="44"/>
      <c r="R331" s="69"/>
      <c r="S331" s="150"/>
      <c r="T331" s="44" t="s">
        <v>58</v>
      </c>
      <c r="U331" s="44" t="s">
        <v>54</v>
      </c>
      <c r="V331" s="44" t="s">
        <v>79</v>
      </c>
      <c r="W331" s="49" t="s">
        <v>58</v>
      </c>
    </row>
    <row r="332" spans="2:23" x14ac:dyDescent="0.25">
      <c r="B332" s="43"/>
      <c r="C332" s="44"/>
      <c r="D332" s="44" t="s">
        <v>85</v>
      </c>
      <c r="E332" s="45"/>
      <c r="F332" s="45"/>
      <c r="G332" s="45" t="s">
        <v>58</v>
      </c>
      <c r="H332" s="45" t="s">
        <v>58</v>
      </c>
      <c r="I332" s="44"/>
      <c r="J332" s="47" t="s">
        <v>58</v>
      </c>
      <c r="K332" s="44"/>
      <c r="L332" s="44" t="s">
        <v>76</v>
      </c>
      <c r="M332" s="44"/>
      <c r="N332" s="48"/>
      <c r="O332" s="65">
        <v>1.41E-2</v>
      </c>
      <c r="P332" s="48" t="s">
        <v>78</v>
      </c>
      <c r="Q332" s="44"/>
      <c r="R332" s="69"/>
      <c r="S332" s="150"/>
      <c r="T332" s="44" t="s">
        <v>58</v>
      </c>
      <c r="U332" s="44" t="s">
        <v>54</v>
      </c>
      <c r="V332" s="44" t="s">
        <v>79</v>
      </c>
      <c r="W332" s="49" t="s">
        <v>58</v>
      </c>
    </row>
    <row r="333" spans="2:23" x14ac:dyDescent="0.25">
      <c r="B333" s="43"/>
      <c r="C333" s="44"/>
      <c r="D333" s="44" t="s">
        <v>87</v>
      </c>
      <c r="E333" s="45"/>
      <c r="F333" s="45"/>
      <c r="G333" s="45" t="s">
        <v>58</v>
      </c>
      <c r="H333" s="45" t="s">
        <v>58</v>
      </c>
      <c r="I333" s="44"/>
      <c r="J333" s="47" t="s">
        <v>58</v>
      </c>
      <c r="K333" s="44"/>
      <c r="L333" s="44" t="s">
        <v>76</v>
      </c>
      <c r="M333" s="44"/>
      <c r="N333" s="48"/>
      <c r="O333" s="65">
        <v>1.41E-2</v>
      </c>
      <c r="P333" s="48" t="s">
        <v>78</v>
      </c>
      <c r="Q333" s="44"/>
      <c r="R333" s="69"/>
      <c r="S333" s="150"/>
      <c r="T333" s="44" t="s">
        <v>58</v>
      </c>
      <c r="U333" s="44" t="s">
        <v>54</v>
      </c>
      <c r="V333" s="44" t="s">
        <v>79</v>
      </c>
      <c r="W333" s="49" t="s">
        <v>58</v>
      </c>
    </row>
    <row r="334" spans="2:23" x14ac:dyDescent="0.25">
      <c r="B334" s="43"/>
      <c r="C334" s="44"/>
      <c r="D334" s="44" t="s">
        <v>88</v>
      </c>
      <c r="E334" s="45"/>
      <c r="F334" s="45"/>
      <c r="G334" s="45" t="s">
        <v>58</v>
      </c>
      <c r="H334" s="45" t="s">
        <v>58</v>
      </c>
      <c r="I334" s="44"/>
      <c r="J334" s="47" t="s">
        <v>58</v>
      </c>
      <c r="K334" s="44"/>
      <c r="L334" s="44" t="s">
        <v>76</v>
      </c>
      <c r="M334" s="44"/>
      <c r="N334" s="48"/>
      <c r="O334" s="65">
        <v>0.85</v>
      </c>
      <c r="P334" s="48" t="s">
        <v>78</v>
      </c>
      <c r="Q334" s="44"/>
      <c r="R334" s="69"/>
      <c r="S334" s="150"/>
      <c r="T334" s="44" t="s">
        <v>58</v>
      </c>
      <c r="U334" s="44" t="s">
        <v>54</v>
      </c>
      <c r="V334" s="44" t="s">
        <v>91</v>
      </c>
      <c r="W334" s="49"/>
    </row>
    <row r="335" spans="2:23" x14ac:dyDescent="0.25">
      <c r="B335" s="43"/>
      <c r="C335" s="44"/>
      <c r="D335" s="44" t="s">
        <v>93</v>
      </c>
      <c r="E335" s="45"/>
      <c r="F335" s="45"/>
      <c r="G335" s="45" t="s">
        <v>58</v>
      </c>
      <c r="H335" s="45" t="s">
        <v>58</v>
      </c>
      <c r="I335" s="44"/>
      <c r="J335" s="44" t="s">
        <v>58</v>
      </c>
      <c r="K335" s="44"/>
      <c r="L335" s="44" t="s">
        <v>76</v>
      </c>
      <c r="M335" s="44"/>
      <c r="N335" s="48"/>
      <c r="O335" s="65">
        <v>0.85</v>
      </c>
      <c r="P335" s="48" t="s">
        <v>78</v>
      </c>
      <c r="Q335" s="44"/>
      <c r="R335" s="69"/>
      <c r="S335" s="150"/>
      <c r="T335" s="44" t="s">
        <v>58</v>
      </c>
      <c r="U335" s="44" t="s">
        <v>54</v>
      </c>
      <c r="V335" s="44" t="s">
        <v>91</v>
      </c>
      <c r="W335" s="49"/>
    </row>
    <row r="336" spans="2:23" x14ac:dyDescent="0.25">
      <c r="B336" s="43"/>
      <c r="C336" s="44"/>
      <c r="D336" s="44" t="s">
        <v>95</v>
      </c>
      <c r="E336" s="45"/>
      <c r="F336" s="45"/>
      <c r="G336" s="45" t="s">
        <v>58</v>
      </c>
      <c r="H336" s="45" t="s">
        <v>58</v>
      </c>
      <c r="I336" s="44"/>
      <c r="J336" s="44" t="s">
        <v>58</v>
      </c>
      <c r="K336" s="44"/>
      <c r="L336" s="44" t="s">
        <v>76</v>
      </c>
      <c r="M336" s="44"/>
      <c r="N336" s="48"/>
      <c r="O336" s="65">
        <v>1.66</v>
      </c>
      <c r="P336" s="48" t="s">
        <v>78</v>
      </c>
      <c r="Q336" s="44"/>
      <c r="R336" s="69"/>
      <c r="S336" s="150"/>
      <c r="T336" s="44" t="s">
        <v>58</v>
      </c>
      <c r="U336" s="44" t="s">
        <v>54</v>
      </c>
      <c r="V336" s="44" t="s">
        <v>91</v>
      </c>
      <c r="W336" s="49"/>
    </row>
    <row r="337" spans="2:23" x14ac:dyDescent="0.25">
      <c r="B337" s="43"/>
      <c r="C337" s="44"/>
      <c r="D337" s="44" t="s">
        <v>97</v>
      </c>
      <c r="E337" s="45"/>
      <c r="F337" s="45"/>
      <c r="G337" s="45" t="s">
        <v>58</v>
      </c>
      <c r="H337" s="45" t="s">
        <v>58</v>
      </c>
      <c r="I337" s="44"/>
      <c r="J337" s="44" t="s">
        <v>58</v>
      </c>
      <c r="K337" s="44"/>
      <c r="L337" s="44" t="s">
        <v>76</v>
      </c>
      <c r="M337" s="44"/>
      <c r="N337" s="48"/>
      <c r="O337" s="65">
        <v>3.74</v>
      </c>
      <c r="P337" s="48" t="s">
        <v>78</v>
      </c>
      <c r="Q337" s="44"/>
      <c r="R337" s="69"/>
      <c r="S337" s="150"/>
      <c r="T337" s="44" t="s">
        <v>58</v>
      </c>
      <c r="U337" s="44" t="s">
        <v>54</v>
      </c>
      <c r="V337" s="44" t="s">
        <v>91</v>
      </c>
      <c r="W337" s="49"/>
    </row>
    <row r="338" spans="2:23" x14ac:dyDescent="0.25">
      <c r="B338" s="43"/>
      <c r="C338" s="44"/>
      <c r="D338" s="44" t="s">
        <v>99</v>
      </c>
      <c r="E338" s="45"/>
      <c r="F338" s="45"/>
      <c r="G338" s="45" t="s">
        <v>58</v>
      </c>
      <c r="H338" s="45" t="s">
        <v>58</v>
      </c>
      <c r="I338" s="44"/>
      <c r="J338" s="44" t="s">
        <v>58</v>
      </c>
      <c r="K338" s="44"/>
      <c r="L338" s="44" t="s">
        <v>76</v>
      </c>
      <c r="M338" s="44"/>
      <c r="N338" s="48"/>
      <c r="O338" s="65">
        <v>10.37</v>
      </c>
      <c r="P338" s="48" t="s">
        <v>78</v>
      </c>
      <c r="Q338" s="44"/>
      <c r="R338" s="69"/>
      <c r="S338" s="150"/>
      <c r="T338" s="44" t="s">
        <v>58</v>
      </c>
      <c r="U338" s="44" t="s">
        <v>54</v>
      </c>
      <c r="V338" s="44" t="s">
        <v>91</v>
      </c>
      <c r="W338" s="49"/>
    </row>
    <row r="339" spans="2:23" ht="13.8" thickBot="1" x14ac:dyDescent="0.3">
      <c r="B339" s="50"/>
      <c r="C339" s="51"/>
      <c r="D339" s="51" t="s">
        <v>100</v>
      </c>
      <c r="E339" s="52"/>
      <c r="F339" s="52"/>
      <c r="G339" s="52" t="s">
        <v>58</v>
      </c>
      <c r="H339" s="52" t="s">
        <v>58</v>
      </c>
      <c r="I339" s="51"/>
      <c r="J339" s="51" t="s">
        <v>58</v>
      </c>
      <c r="K339" s="51"/>
      <c r="L339" s="51" t="s">
        <v>76</v>
      </c>
      <c r="M339" s="51"/>
      <c r="N339" s="54"/>
      <c r="O339" s="72">
        <v>10.37</v>
      </c>
      <c r="P339" s="54" t="s">
        <v>78</v>
      </c>
      <c r="Q339" s="51"/>
      <c r="R339" s="73"/>
      <c r="S339" s="151"/>
      <c r="T339" s="51" t="s">
        <v>58</v>
      </c>
      <c r="U339" s="51" t="s">
        <v>54</v>
      </c>
      <c r="V339" s="51" t="s">
        <v>91</v>
      </c>
      <c r="W339" s="55"/>
    </row>
    <row r="340" spans="2:23" ht="15" x14ac:dyDescent="0.25">
      <c r="B340" s="8"/>
      <c r="C340" s="78"/>
      <c r="D340" s="8"/>
      <c r="E340" s="8"/>
      <c r="F340" s="8"/>
      <c r="G340" s="8"/>
      <c r="H340" s="8"/>
      <c r="I340" s="8"/>
      <c r="J340" s="8"/>
    </row>
    <row r="341" spans="2:23" ht="15.6" x14ac:dyDescent="0.3">
      <c r="B341" s="115"/>
      <c r="C341" s="78"/>
      <c r="D341" s="8"/>
      <c r="E341" s="8"/>
      <c r="F341" s="8"/>
      <c r="G341" s="8"/>
      <c r="H341" s="8"/>
      <c r="I341" s="8"/>
      <c r="J341" s="8"/>
    </row>
    <row r="342" spans="2:23" ht="15.6" x14ac:dyDescent="0.3">
      <c r="B342" s="115" t="s">
        <v>279</v>
      </c>
      <c r="C342" s="116"/>
      <c r="D342" s="117"/>
      <c r="E342" s="8"/>
      <c r="F342" s="8"/>
      <c r="G342" s="8"/>
      <c r="H342" s="8"/>
      <c r="I342" s="8"/>
      <c r="J342" s="8"/>
    </row>
    <row r="343" spans="2:23" ht="15" x14ac:dyDescent="0.25">
      <c r="B343" s="8"/>
      <c r="C343" s="78"/>
      <c r="D343" s="8"/>
      <c r="E343" s="8"/>
      <c r="F343" s="8"/>
      <c r="G343" s="8"/>
      <c r="H343" s="8"/>
      <c r="I343" s="8"/>
      <c r="J343" s="8"/>
    </row>
    <row r="344" spans="2:23" ht="15.6" x14ac:dyDescent="0.3">
      <c r="B344" s="115" t="s">
        <v>254</v>
      </c>
      <c r="C344" s="78"/>
      <c r="D344" s="8"/>
      <c r="E344" s="8"/>
      <c r="F344" s="8"/>
      <c r="G344" s="8"/>
      <c r="H344" s="8"/>
      <c r="I344" s="8"/>
      <c r="J344" s="8"/>
    </row>
    <row r="345" spans="2:23" ht="15" x14ac:dyDescent="0.25">
      <c r="B345" s="8"/>
      <c r="C345" s="78"/>
      <c r="D345" s="8"/>
      <c r="E345" s="8"/>
      <c r="F345" s="8"/>
      <c r="G345" s="8"/>
      <c r="H345" s="8"/>
      <c r="I345" s="8"/>
      <c r="J345" s="8"/>
    </row>
    <row r="346" spans="2:23" ht="15.6" x14ac:dyDescent="0.3">
      <c r="B346" s="115" t="s">
        <v>255</v>
      </c>
      <c r="C346" s="78"/>
      <c r="D346" s="8"/>
      <c r="E346" s="8"/>
      <c r="F346" s="8"/>
      <c r="G346" s="8"/>
      <c r="H346" s="8"/>
      <c r="I346" s="8"/>
      <c r="J346" s="8"/>
    </row>
    <row r="347" spans="2:23" ht="15" x14ac:dyDescent="0.25">
      <c r="B347" s="8"/>
      <c r="C347" s="78"/>
      <c r="D347" s="8"/>
      <c r="E347" s="8"/>
      <c r="F347" s="8"/>
      <c r="G347" s="8"/>
      <c r="H347" s="8"/>
      <c r="I347" s="8"/>
      <c r="J347" s="8"/>
    </row>
    <row r="348" spans="2:23" ht="15" x14ac:dyDescent="0.25">
      <c r="B348" s="8"/>
      <c r="C348" s="78"/>
      <c r="D348" s="8"/>
      <c r="E348" s="8"/>
      <c r="F348" s="8"/>
      <c r="G348" s="8"/>
      <c r="H348" s="8"/>
      <c r="I348" s="8"/>
      <c r="J348" s="8"/>
    </row>
    <row r="349" spans="2:23" ht="15" x14ac:dyDescent="0.25">
      <c r="B349" s="8"/>
      <c r="C349" s="78"/>
      <c r="D349" s="8"/>
      <c r="E349" s="8"/>
      <c r="F349" s="8"/>
      <c r="G349" s="8"/>
      <c r="H349" s="8"/>
      <c r="I349" s="8"/>
      <c r="J349" s="8"/>
    </row>
    <row r="350" spans="2:23" ht="15.45" customHeight="1" x14ac:dyDescent="0.25">
      <c r="B350" s="8"/>
      <c r="C350" s="78"/>
      <c r="D350" s="8"/>
      <c r="E350" s="8"/>
      <c r="F350" s="8"/>
      <c r="G350" s="8"/>
      <c r="H350" s="8"/>
      <c r="I350" s="8"/>
      <c r="J350" s="8"/>
    </row>
    <row r="351" spans="2:23" ht="15" x14ac:dyDescent="0.25">
      <c r="B351" s="8"/>
      <c r="C351" s="78"/>
      <c r="D351" s="8"/>
      <c r="E351" s="8"/>
      <c r="F351" s="8"/>
      <c r="G351" s="8"/>
      <c r="H351" s="8"/>
      <c r="I351" s="8"/>
      <c r="J351" s="8"/>
    </row>
    <row r="352" spans="2:23" ht="15" x14ac:dyDescent="0.25">
      <c r="B352" s="8"/>
      <c r="C352" s="78"/>
      <c r="D352" s="8"/>
      <c r="E352" s="8"/>
      <c r="F352" s="8"/>
      <c r="G352" s="8"/>
      <c r="H352" s="8"/>
      <c r="I352" s="8"/>
      <c r="J352" s="8"/>
    </row>
    <row r="353" spans="2:10" ht="15" x14ac:dyDescent="0.25">
      <c r="B353" s="8"/>
      <c r="C353" s="78"/>
      <c r="D353" s="8"/>
      <c r="E353" s="8"/>
      <c r="F353" s="8"/>
      <c r="G353" s="8"/>
      <c r="H353" s="8"/>
      <c r="I353" s="8"/>
      <c r="J353" s="8"/>
    </row>
    <row r="354" spans="2:10" ht="15" x14ac:dyDescent="0.25">
      <c r="B354" s="8"/>
      <c r="C354" s="78"/>
      <c r="D354" s="8"/>
      <c r="E354" s="8"/>
      <c r="F354" s="8"/>
      <c r="G354" s="8"/>
      <c r="H354" s="8"/>
      <c r="I354" s="8"/>
      <c r="J354" s="8"/>
    </row>
    <row r="355" spans="2:10" ht="15" x14ac:dyDescent="0.25">
      <c r="B355" s="8"/>
      <c r="C355" s="78"/>
      <c r="D355" s="8"/>
      <c r="E355" s="8"/>
      <c r="F355" s="8"/>
      <c r="G355" s="8"/>
      <c r="H355" s="8"/>
      <c r="I355" s="8"/>
      <c r="J355" s="8"/>
    </row>
    <row r="356" spans="2:10" ht="15" x14ac:dyDescent="0.25">
      <c r="B356" s="8"/>
      <c r="C356" s="78"/>
      <c r="D356" s="8"/>
      <c r="E356" s="8"/>
      <c r="F356" s="8"/>
      <c r="G356" s="8"/>
      <c r="H356" s="8"/>
      <c r="I356" s="8"/>
      <c r="J356" s="8"/>
    </row>
    <row r="357" spans="2:10" ht="15" x14ac:dyDescent="0.25">
      <c r="B357" s="8"/>
      <c r="C357" s="78"/>
      <c r="D357" s="8"/>
      <c r="E357" s="8"/>
      <c r="F357" s="8"/>
      <c r="G357" s="8"/>
      <c r="H357" s="8"/>
      <c r="I357" s="8"/>
      <c r="J357" s="8"/>
    </row>
    <row r="358" spans="2:10" ht="15" x14ac:dyDescent="0.25">
      <c r="B358" s="8"/>
      <c r="C358" s="78"/>
      <c r="D358" s="8"/>
      <c r="E358" s="8"/>
      <c r="F358" s="8"/>
      <c r="G358" s="8"/>
      <c r="H358" s="8"/>
      <c r="I358" s="8"/>
      <c r="J358" s="8"/>
    </row>
    <row r="359" spans="2:10" ht="15" x14ac:dyDescent="0.25">
      <c r="B359" s="8"/>
      <c r="C359" s="78"/>
      <c r="D359" s="8"/>
      <c r="E359" s="8"/>
      <c r="F359" s="8"/>
      <c r="G359" s="8"/>
      <c r="H359" s="8"/>
      <c r="I359" s="8"/>
      <c r="J359" s="8"/>
    </row>
    <row r="360" spans="2:10" ht="15" x14ac:dyDescent="0.25">
      <c r="B360" s="8"/>
      <c r="C360" s="78"/>
      <c r="D360" s="8"/>
      <c r="E360" s="8"/>
      <c r="F360" s="8"/>
      <c r="G360" s="8"/>
      <c r="H360" s="8"/>
      <c r="I360" s="8"/>
      <c r="J360" s="8"/>
    </row>
    <row r="361" spans="2:10" ht="15" x14ac:dyDescent="0.25">
      <c r="B361" s="8"/>
      <c r="C361" s="78"/>
      <c r="D361" s="8"/>
      <c r="E361" s="8"/>
      <c r="F361" s="8"/>
      <c r="G361" s="8"/>
      <c r="H361" s="8"/>
      <c r="I361" s="8"/>
      <c r="J361" s="8"/>
    </row>
    <row r="362" spans="2:10" ht="15" x14ac:dyDescent="0.25">
      <c r="B362" s="8"/>
      <c r="C362" s="78"/>
      <c r="D362" s="8"/>
      <c r="E362" s="8"/>
      <c r="F362" s="8"/>
      <c r="G362" s="8"/>
      <c r="H362" s="8"/>
      <c r="I362" s="8"/>
      <c r="J362" s="8"/>
    </row>
    <row r="363" spans="2:10" ht="15" x14ac:dyDescent="0.25">
      <c r="B363" s="8"/>
      <c r="C363" s="78"/>
      <c r="D363" s="8"/>
      <c r="E363" s="8"/>
      <c r="F363" s="8"/>
      <c r="G363" s="8"/>
      <c r="H363" s="8"/>
      <c r="I363" s="8"/>
      <c r="J363" s="8"/>
    </row>
    <row r="364" spans="2:10" ht="15" x14ac:dyDescent="0.25">
      <c r="B364" s="8"/>
      <c r="C364" s="78"/>
      <c r="D364" s="8"/>
      <c r="E364" s="8"/>
      <c r="F364" s="8"/>
      <c r="G364" s="8"/>
      <c r="H364" s="8"/>
      <c r="I364" s="8"/>
      <c r="J364" s="8"/>
    </row>
    <row r="365" spans="2:10" ht="15" x14ac:dyDescent="0.25">
      <c r="B365" s="8"/>
      <c r="C365" s="78"/>
      <c r="D365" s="8"/>
      <c r="E365" s="8"/>
      <c r="F365" s="8"/>
      <c r="G365" s="8"/>
      <c r="H365" s="8"/>
      <c r="I365" s="8"/>
      <c r="J365" s="8"/>
    </row>
    <row r="366" spans="2:10" ht="15" x14ac:dyDescent="0.25">
      <c r="B366" s="8"/>
      <c r="C366" s="78"/>
      <c r="D366" s="8"/>
      <c r="E366" s="8"/>
      <c r="F366" s="8"/>
      <c r="G366" s="8"/>
      <c r="H366" s="8"/>
      <c r="I366" s="8"/>
      <c r="J366" s="8"/>
    </row>
    <row r="367" spans="2:10" ht="15" x14ac:dyDescent="0.25">
      <c r="B367" s="8"/>
      <c r="C367" s="78"/>
      <c r="D367" s="8"/>
      <c r="E367" s="8"/>
      <c r="F367" s="8"/>
      <c r="G367" s="8"/>
      <c r="H367" s="8"/>
      <c r="I367" s="8"/>
      <c r="J367" s="8"/>
    </row>
    <row r="368" spans="2:10" ht="15" x14ac:dyDescent="0.25">
      <c r="B368" s="8"/>
      <c r="C368" s="78"/>
      <c r="D368" s="8"/>
      <c r="E368" s="8"/>
      <c r="F368" s="8"/>
      <c r="G368" s="8"/>
      <c r="H368" s="8"/>
      <c r="I368" s="8"/>
      <c r="J368" s="8"/>
    </row>
    <row r="369" spans="2:10" ht="15" x14ac:dyDescent="0.25">
      <c r="B369" s="8"/>
      <c r="C369" s="78"/>
      <c r="D369" s="8"/>
      <c r="E369" s="8"/>
      <c r="F369" s="8"/>
      <c r="G369" s="8"/>
      <c r="H369" s="8"/>
      <c r="I369" s="8"/>
      <c r="J369" s="8"/>
    </row>
    <row r="370" spans="2:10" ht="15" x14ac:dyDescent="0.25">
      <c r="B370" s="8"/>
      <c r="C370" s="8"/>
      <c r="D370" s="8"/>
      <c r="E370" s="8"/>
      <c r="F370" s="8"/>
      <c r="G370" s="8"/>
      <c r="H370" s="8"/>
      <c r="I370" s="8"/>
      <c r="J370" s="8"/>
    </row>
    <row r="371" spans="2:10" ht="15" x14ac:dyDescent="0.25">
      <c r="B371" s="8"/>
      <c r="C371" s="8"/>
      <c r="D371" s="8"/>
      <c r="E371" s="8"/>
      <c r="F371" s="8"/>
      <c r="G371" s="8"/>
      <c r="H371" s="8"/>
      <c r="I371" s="8"/>
      <c r="J371" s="8"/>
    </row>
    <row r="372" spans="2:10" ht="15" x14ac:dyDescent="0.25">
      <c r="B372" s="8"/>
      <c r="C372" s="8"/>
      <c r="D372" s="8"/>
      <c r="E372" s="8"/>
      <c r="F372" s="8"/>
      <c r="G372" s="8"/>
      <c r="H372" s="8"/>
      <c r="I372" s="8"/>
      <c r="J372" s="8"/>
    </row>
    <row r="373" spans="2:10" ht="15" x14ac:dyDescent="0.25">
      <c r="B373" s="8"/>
      <c r="C373" s="8"/>
      <c r="D373" s="8"/>
      <c r="E373" s="8"/>
      <c r="F373" s="8"/>
      <c r="G373" s="8"/>
      <c r="H373" s="8"/>
      <c r="I373" s="8"/>
      <c r="J373" s="8"/>
    </row>
    <row r="374" spans="2:10" ht="15" x14ac:dyDescent="0.25">
      <c r="D374" s="8"/>
      <c r="E374" s="8"/>
      <c r="F374" s="8"/>
      <c r="G374" s="8"/>
      <c r="H374" s="8"/>
      <c r="I374" s="8"/>
      <c r="J374" s="8"/>
    </row>
  </sheetData>
  <sheetProtection formatCells="0" formatColumns="0" formatRows="0"/>
  <mergeCells count="48">
    <mergeCell ref="S168:S170"/>
    <mergeCell ref="R171:R178"/>
    <mergeCell ref="S179:S196"/>
    <mergeCell ref="S289:S298"/>
    <mergeCell ref="S250:S259"/>
    <mergeCell ref="R260:R265"/>
    <mergeCell ref="S272:S281"/>
    <mergeCell ref="S207:S218"/>
    <mergeCell ref="R219:R226"/>
    <mergeCell ref="R282:R288"/>
    <mergeCell ref="S227:S238"/>
    <mergeCell ref="R239:R249"/>
    <mergeCell ref="R197:R206"/>
    <mergeCell ref="S142:S151"/>
    <mergeCell ref="R152:R158"/>
    <mergeCell ref="R136:R141"/>
    <mergeCell ref="S159:S164"/>
    <mergeCell ref="S165:S167"/>
    <mergeCell ref="R100:R105"/>
    <mergeCell ref="R106:R111"/>
    <mergeCell ref="R112:R117"/>
    <mergeCell ref="S118:S129"/>
    <mergeCell ref="R130:R135"/>
    <mergeCell ref="S42:S51"/>
    <mergeCell ref="U11:V11"/>
    <mergeCell ref="B10:D10"/>
    <mergeCell ref="E10:I10"/>
    <mergeCell ref="L10:T10"/>
    <mergeCell ref="J11:K11"/>
    <mergeCell ref="B11:D11"/>
    <mergeCell ref="E11:I11"/>
    <mergeCell ref="L11:T11"/>
    <mergeCell ref="S328:S339"/>
    <mergeCell ref="R299:R305"/>
    <mergeCell ref="S306:S317"/>
    <mergeCell ref="W12:W13"/>
    <mergeCell ref="J12:J13"/>
    <mergeCell ref="K12:K13"/>
    <mergeCell ref="L12:L13"/>
    <mergeCell ref="U12:U13"/>
    <mergeCell ref="V12:V13"/>
    <mergeCell ref="R52:R59"/>
    <mergeCell ref="R61:R62"/>
    <mergeCell ref="R63:R82"/>
    <mergeCell ref="S84:S99"/>
    <mergeCell ref="R14:R23"/>
    <mergeCell ref="S24:S35"/>
    <mergeCell ref="R36:R41"/>
  </mergeCells>
  <phoneticPr fontId="10" type="noConversion"/>
  <dataValidations count="7">
    <dataValidation type="list" allowBlank="1" showInputMessage="1" showErrorMessage="1" sqref="WVJ983335:WVJ983354 L65831:L65850 IX65831:IX65850 ST65831:ST65850 ACP65831:ACP65850 AML65831:AML65850 AWH65831:AWH65850 BGD65831:BGD65850 BPZ65831:BPZ65850 BZV65831:BZV65850 CJR65831:CJR65850 CTN65831:CTN65850 DDJ65831:DDJ65850 DNF65831:DNF65850 DXB65831:DXB65850 EGX65831:EGX65850 EQT65831:EQT65850 FAP65831:FAP65850 FKL65831:FKL65850 FUH65831:FUH65850 GED65831:GED65850 GNZ65831:GNZ65850 GXV65831:GXV65850 HHR65831:HHR65850 HRN65831:HRN65850 IBJ65831:IBJ65850 ILF65831:ILF65850 IVB65831:IVB65850 JEX65831:JEX65850 JOT65831:JOT65850 JYP65831:JYP65850 KIL65831:KIL65850 KSH65831:KSH65850 LCD65831:LCD65850 LLZ65831:LLZ65850 LVV65831:LVV65850 MFR65831:MFR65850 MPN65831:MPN65850 MZJ65831:MZJ65850 NJF65831:NJF65850 NTB65831:NTB65850 OCX65831:OCX65850 OMT65831:OMT65850 OWP65831:OWP65850 PGL65831:PGL65850 PQH65831:PQH65850 QAD65831:QAD65850 QJZ65831:QJZ65850 QTV65831:QTV65850 RDR65831:RDR65850 RNN65831:RNN65850 RXJ65831:RXJ65850 SHF65831:SHF65850 SRB65831:SRB65850 TAX65831:TAX65850 TKT65831:TKT65850 TUP65831:TUP65850 UEL65831:UEL65850 UOH65831:UOH65850 UYD65831:UYD65850 VHZ65831:VHZ65850 VRV65831:VRV65850 WBR65831:WBR65850 WLN65831:WLN65850 WVJ65831:WVJ65850 L131367:L131386 IX131367:IX131386 ST131367:ST131386 ACP131367:ACP131386 AML131367:AML131386 AWH131367:AWH131386 BGD131367:BGD131386 BPZ131367:BPZ131386 BZV131367:BZV131386 CJR131367:CJR131386 CTN131367:CTN131386 DDJ131367:DDJ131386 DNF131367:DNF131386 DXB131367:DXB131386 EGX131367:EGX131386 EQT131367:EQT131386 FAP131367:FAP131386 FKL131367:FKL131386 FUH131367:FUH131386 GED131367:GED131386 GNZ131367:GNZ131386 GXV131367:GXV131386 HHR131367:HHR131386 HRN131367:HRN131386 IBJ131367:IBJ131386 ILF131367:ILF131386 IVB131367:IVB131386 JEX131367:JEX131386 JOT131367:JOT131386 JYP131367:JYP131386 KIL131367:KIL131386 KSH131367:KSH131386 LCD131367:LCD131386 LLZ131367:LLZ131386 LVV131367:LVV131386 MFR131367:MFR131386 MPN131367:MPN131386 MZJ131367:MZJ131386 NJF131367:NJF131386 NTB131367:NTB131386 OCX131367:OCX131386 OMT131367:OMT131386 OWP131367:OWP131386 PGL131367:PGL131386 PQH131367:PQH131386 QAD131367:QAD131386 QJZ131367:QJZ131386 QTV131367:QTV131386 RDR131367:RDR131386 RNN131367:RNN131386 RXJ131367:RXJ131386 SHF131367:SHF131386 SRB131367:SRB131386 TAX131367:TAX131386 TKT131367:TKT131386 TUP131367:TUP131386 UEL131367:UEL131386 UOH131367:UOH131386 UYD131367:UYD131386 VHZ131367:VHZ131386 VRV131367:VRV131386 WBR131367:WBR131386 WLN131367:WLN131386 WVJ131367:WVJ131386 L196903:L196922 IX196903:IX196922 ST196903:ST196922 ACP196903:ACP196922 AML196903:AML196922 AWH196903:AWH196922 BGD196903:BGD196922 BPZ196903:BPZ196922 BZV196903:BZV196922 CJR196903:CJR196922 CTN196903:CTN196922 DDJ196903:DDJ196922 DNF196903:DNF196922 DXB196903:DXB196922 EGX196903:EGX196922 EQT196903:EQT196922 FAP196903:FAP196922 FKL196903:FKL196922 FUH196903:FUH196922 GED196903:GED196922 GNZ196903:GNZ196922 GXV196903:GXV196922 HHR196903:HHR196922 HRN196903:HRN196922 IBJ196903:IBJ196922 ILF196903:ILF196922 IVB196903:IVB196922 JEX196903:JEX196922 JOT196903:JOT196922 JYP196903:JYP196922 KIL196903:KIL196922 KSH196903:KSH196922 LCD196903:LCD196922 LLZ196903:LLZ196922 LVV196903:LVV196922 MFR196903:MFR196922 MPN196903:MPN196922 MZJ196903:MZJ196922 NJF196903:NJF196922 NTB196903:NTB196922 OCX196903:OCX196922 OMT196903:OMT196922 OWP196903:OWP196922 PGL196903:PGL196922 PQH196903:PQH196922 QAD196903:QAD196922 QJZ196903:QJZ196922 QTV196903:QTV196922 RDR196903:RDR196922 RNN196903:RNN196922 RXJ196903:RXJ196922 SHF196903:SHF196922 SRB196903:SRB196922 TAX196903:TAX196922 TKT196903:TKT196922 TUP196903:TUP196922 UEL196903:UEL196922 UOH196903:UOH196922 UYD196903:UYD196922 VHZ196903:VHZ196922 VRV196903:VRV196922 WBR196903:WBR196922 WLN196903:WLN196922 WVJ196903:WVJ196922 L262439:L262458 IX262439:IX262458 ST262439:ST262458 ACP262439:ACP262458 AML262439:AML262458 AWH262439:AWH262458 BGD262439:BGD262458 BPZ262439:BPZ262458 BZV262439:BZV262458 CJR262439:CJR262458 CTN262439:CTN262458 DDJ262439:DDJ262458 DNF262439:DNF262458 DXB262439:DXB262458 EGX262439:EGX262458 EQT262439:EQT262458 FAP262439:FAP262458 FKL262439:FKL262458 FUH262439:FUH262458 GED262439:GED262458 GNZ262439:GNZ262458 GXV262439:GXV262458 HHR262439:HHR262458 HRN262439:HRN262458 IBJ262439:IBJ262458 ILF262439:ILF262458 IVB262439:IVB262458 JEX262439:JEX262458 JOT262439:JOT262458 JYP262439:JYP262458 KIL262439:KIL262458 KSH262439:KSH262458 LCD262439:LCD262458 LLZ262439:LLZ262458 LVV262439:LVV262458 MFR262439:MFR262458 MPN262439:MPN262458 MZJ262439:MZJ262458 NJF262439:NJF262458 NTB262439:NTB262458 OCX262439:OCX262458 OMT262439:OMT262458 OWP262439:OWP262458 PGL262439:PGL262458 PQH262439:PQH262458 QAD262439:QAD262458 QJZ262439:QJZ262458 QTV262439:QTV262458 RDR262439:RDR262458 RNN262439:RNN262458 RXJ262439:RXJ262458 SHF262439:SHF262458 SRB262439:SRB262458 TAX262439:TAX262458 TKT262439:TKT262458 TUP262439:TUP262458 UEL262439:UEL262458 UOH262439:UOH262458 UYD262439:UYD262458 VHZ262439:VHZ262458 VRV262439:VRV262458 WBR262439:WBR262458 WLN262439:WLN262458 WVJ262439:WVJ262458 L327975:L327994 IX327975:IX327994 ST327975:ST327994 ACP327975:ACP327994 AML327975:AML327994 AWH327975:AWH327994 BGD327975:BGD327994 BPZ327975:BPZ327994 BZV327975:BZV327994 CJR327975:CJR327994 CTN327975:CTN327994 DDJ327975:DDJ327994 DNF327975:DNF327994 DXB327975:DXB327994 EGX327975:EGX327994 EQT327975:EQT327994 FAP327975:FAP327994 FKL327975:FKL327994 FUH327975:FUH327994 GED327975:GED327994 GNZ327975:GNZ327994 GXV327975:GXV327994 HHR327975:HHR327994 HRN327975:HRN327994 IBJ327975:IBJ327994 ILF327975:ILF327994 IVB327975:IVB327994 JEX327975:JEX327994 JOT327975:JOT327994 JYP327975:JYP327994 KIL327975:KIL327994 KSH327975:KSH327994 LCD327975:LCD327994 LLZ327975:LLZ327994 LVV327975:LVV327994 MFR327975:MFR327994 MPN327975:MPN327994 MZJ327975:MZJ327994 NJF327975:NJF327994 NTB327975:NTB327994 OCX327975:OCX327994 OMT327975:OMT327994 OWP327975:OWP327994 PGL327975:PGL327994 PQH327975:PQH327994 QAD327975:QAD327994 QJZ327975:QJZ327994 QTV327975:QTV327994 RDR327975:RDR327994 RNN327975:RNN327994 RXJ327975:RXJ327994 SHF327975:SHF327994 SRB327975:SRB327994 TAX327975:TAX327994 TKT327975:TKT327994 TUP327975:TUP327994 UEL327975:UEL327994 UOH327975:UOH327994 UYD327975:UYD327994 VHZ327975:VHZ327994 VRV327975:VRV327994 WBR327975:WBR327994 WLN327975:WLN327994 WVJ327975:WVJ327994 L393511:L393530 IX393511:IX393530 ST393511:ST393530 ACP393511:ACP393530 AML393511:AML393530 AWH393511:AWH393530 BGD393511:BGD393530 BPZ393511:BPZ393530 BZV393511:BZV393530 CJR393511:CJR393530 CTN393511:CTN393530 DDJ393511:DDJ393530 DNF393511:DNF393530 DXB393511:DXB393530 EGX393511:EGX393530 EQT393511:EQT393530 FAP393511:FAP393530 FKL393511:FKL393530 FUH393511:FUH393530 GED393511:GED393530 GNZ393511:GNZ393530 GXV393511:GXV393530 HHR393511:HHR393530 HRN393511:HRN393530 IBJ393511:IBJ393530 ILF393511:ILF393530 IVB393511:IVB393530 JEX393511:JEX393530 JOT393511:JOT393530 JYP393511:JYP393530 KIL393511:KIL393530 KSH393511:KSH393530 LCD393511:LCD393530 LLZ393511:LLZ393530 LVV393511:LVV393530 MFR393511:MFR393530 MPN393511:MPN393530 MZJ393511:MZJ393530 NJF393511:NJF393530 NTB393511:NTB393530 OCX393511:OCX393530 OMT393511:OMT393530 OWP393511:OWP393530 PGL393511:PGL393530 PQH393511:PQH393530 QAD393511:QAD393530 QJZ393511:QJZ393530 QTV393511:QTV393530 RDR393511:RDR393530 RNN393511:RNN393530 RXJ393511:RXJ393530 SHF393511:SHF393530 SRB393511:SRB393530 TAX393511:TAX393530 TKT393511:TKT393530 TUP393511:TUP393530 UEL393511:UEL393530 UOH393511:UOH393530 UYD393511:UYD393530 VHZ393511:VHZ393530 VRV393511:VRV393530 WBR393511:WBR393530 WLN393511:WLN393530 WVJ393511:WVJ393530 L459047:L459066 IX459047:IX459066 ST459047:ST459066 ACP459047:ACP459066 AML459047:AML459066 AWH459047:AWH459066 BGD459047:BGD459066 BPZ459047:BPZ459066 BZV459047:BZV459066 CJR459047:CJR459066 CTN459047:CTN459066 DDJ459047:DDJ459066 DNF459047:DNF459066 DXB459047:DXB459066 EGX459047:EGX459066 EQT459047:EQT459066 FAP459047:FAP459066 FKL459047:FKL459066 FUH459047:FUH459066 GED459047:GED459066 GNZ459047:GNZ459066 GXV459047:GXV459066 HHR459047:HHR459066 HRN459047:HRN459066 IBJ459047:IBJ459066 ILF459047:ILF459066 IVB459047:IVB459066 JEX459047:JEX459066 JOT459047:JOT459066 JYP459047:JYP459066 KIL459047:KIL459066 KSH459047:KSH459066 LCD459047:LCD459066 LLZ459047:LLZ459066 LVV459047:LVV459066 MFR459047:MFR459066 MPN459047:MPN459066 MZJ459047:MZJ459066 NJF459047:NJF459066 NTB459047:NTB459066 OCX459047:OCX459066 OMT459047:OMT459066 OWP459047:OWP459066 PGL459047:PGL459066 PQH459047:PQH459066 QAD459047:QAD459066 QJZ459047:QJZ459066 QTV459047:QTV459066 RDR459047:RDR459066 RNN459047:RNN459066 RXJ459047:RXJ459066 SHF459047:SHF459066 SRB459047:SRB459066 TAX459047:TAX459066 TKT459047:TKT459066 TUP459047:TUP459066 UEL459047:UEL459066 UOH459047:UOH459066 UYD459047:UYD459066 VHZ459047:VHZ459066 VRV459047:VRV459066 WBR459047:WBR459066 WLN459047:WLN459066 WVJ459047:WVJ459066 L524583:L524602 IX524583:IX524602 ST524583:ST524602 ACP524583:ACP524602 AML524583:AML524602 AWH524583:AWH524602 BGD524583:BGD524602 BPZ524583:BPZ524602 BZV524583:BZV524602 CJR524583:CJR524602 CTN524583:CTN524602 DDJ524583:DDJ524602 DNF524583:DNF524602 DXB524583:DXB524602 EGX524583:EGX524602 EQT524583:EQT524602 FAP524583:FAP524602 FKL524583:FKL524602 FUH524583:FUH524602 GED524583:GED524602 GNZ524583:GNZ524602 GXV524583:GXV524602 HHR524583:HHR524602 HRN524583:HRN524602 IBJ524583:IBJ524602 ILF524583:ILF524602 IVB524583:IVB524602 JEX524583:JEX524602 JOT524583:JOT524602 JYP524583:JYP524602 KIL524583:KIL524602 KSH524583:KSH524602 LCD524583:LCD524602 LLZ524583:LLZ524602 LVV524583:LVV524602 MFR524583:MFR524602 MPN524583:MPN524602 MZJ524583:MZJ524602 NJF524583:NJF524602 NTB524583:NTB524602 OCX524583:OCX524602 OMT524583:OMT524602 OWP524583:OWP524602 PGL524583:PGL524602 PQH524583:PQH524602 QAD524583:QAD524602 QJZ524583:QJZ524602 QTV524583:QTV524602 RDR524583:RDR524602 RNN524583:RNN524602 RXJ524583:RXJ524602 SHF524583:SHF524602 SRB524583:SRB524602 TAX524583:TAX524602 TKT524583:TKT524602 TUP524583:TUP524602 UEL524583:UEL524602 UOH524583:UOH524602 UYD524583:UYD524602 VHZ524583:VHZ524602 VRV524583:VRV524602 WBR524583:WBR524602 WLN524583:WLN524602 WVJ524583:WVJ524602 L590119:L590138 IX590119:IX590138 ST590119:ST590138 ACP590119:ACP590138 AML590119:AML590138 AWH590119:AWH590138 BGD590119:BGD590138 BPZ590119:BPZ590138 BZV590119:BZV590138 CJR590119:CJR590138 CTN590119:CTN590138 DDJ590119:DDJ590138 DNF590119:DNF590138 DXB590119:DXB590138 EGX590119:EGX590138 EQT590119:EQT590138 FAP590119:FAP590138 FKL590119:FKL590138 FUH590119:FUH590138 GED590119:GED590138 GNZ590119:GNZ590138 GXV590119:GXV590138 HHR590119:HHR590138 HRN590119:HRN590138 IBJ590119:IBJ590138 ILF590119:ILF590138 IVB590119:IVB590138 JEX590119:JEX590138 JOT590119:JOT590138 JYP590119:JYP590138 KIL590119:KIL590138 KSH590119:KSH590138 LCD590119:LCD590138 LLZ590119:LLZ590138 LVV590119:LVV590138 MFR590119:MFR590138 MPN590119:MPN590138 MZJ590119:MZJ590138 NJF590119:NJF590138 NTB590119:NTB590138 OCX590119:OCX590138 OMT590119:OMT590138 OWP590119:OWP590138 PGL590119:PGL590138 PQH590119:PQH590138 QAD590119:QAD590138 QJZ590119:QJZ590138 QTV590119:QTV590138 RDR590119:RDR590138 RNN590119:RNN590138 RXJ590119:RXJ590138 SHF590119:SHF590138 SRB590119:SRB590138 TAX590119:TAX590138 TKT590119:TKT590138 TUP590119:TUP590138 UEL590119:UEL590138 UOH590119:UOH590138 UYD590119:UYD590138 VHZ590119:VHZ590138 VRV590119:VRV590138 WBR590119:WBR590138 WLN590119:WLN590138 WVJ590119:WVJ590138 L655655:L655674 IX655655:IX655674 ST655655:ST655674 ACP655655:ACP655674 AML655655:AML655674 AWH655655:AWH655674 BGD655655:BGD655674 BPZ655655:BPZ655674 BZV655655:BZV655674 CJR655655:CJR655674 CTN655655:CTN655674 DDJ655655:DDJ655674 DNF655655:DNF655674 DXB655655:DXB655674 EGX655655:EGX655674 EQT655655:EQT655674 FAP655655:FAP655674 FKL655655:FKL655674 FUH655655:FUH655674 GED655655:GED655674 GNZ655655:GNZ655674 GXV655655:GXV655674 HHR655655:HHR655674 HRN655655:HRN655674 IBJ655655:IBJ655674 ILF655655:ILF655674 IVB655655:IVB655674 JEX655655:JEX655674 JOT655655:JOT655674 JYP655655:JYP655674 KIL655655:KIL655674 KSH655655:KSH655674 LCD655655:LCD655674 LLZ655655:LLZ655674 LVV655655:LVV655674 MFR655655:MFR655674 MPN655655:MPN655674 MZJ655655:MZJ655674 NJF655655:NJF655674 NTB655655:NTB655674 OCX655655:OCX655674 OMT655655:OMT655674 OWP655655:OWP655674 PGL655655:PGL655674 PQH655655:PQH655674 QAD655655:QAD655674 QJZ655655:QJZ655674 QTV655655:QTV655674 RDR655655:RDR655674 RNN655655:RNN655674 RXJ655655:RXJ655674 SHF655655:SHF655674 SRB655655:SRB655674 TAX655655:TAX655674 TKT655655:TKT655674 TUP655655:TUP655674 UEL655655:UEL655674 UOH655655:UOH655674 UYD655655:UYD655674 VHZ655655:VHZ655674 VRV655655:VRV655674 WBR655655:WBR655674 WLN655655:WLN655674 WVJ655655:WVJ655674 L721191:L721210 IX721191:IX721210 ST721191:ST721210 ACP721191:ACP721210 AML721191:AML721210 AWH721191:AWH721210 BGD721191:BGD721210 BPZ721191:BPZ721210 BZV721191:BZV721210 CJR721191:CJR721210 CTN721191:CTN721210 DDJ721191:DDJ721210 DNF721191:DNF721210 DXB721191:DXB721210 EGX721191:EGX721210 EQT721191:EQT721210 FAP721191:FAP721210 FKL721191:FKL721210 FUH721191:FUH721210 GED721191:GED721210 GNZ721191:GNZ721210 GXV721191:GXV721210 HHR721191:HHR721210 HRN721191:HRN721210 IBJ721191:IBJ721210 ILF721191:ILF721210 IVB721191:IVB721210 JEX721191:JEX721210 JOT721191:JOT721210 JYP721191:JYP721210 KIL721191:KIL721210 KSH721191:KSH721210 LCD721191:LCD721210 LLZ721191:LLZ721210 LVV721191:LVV721210 MFR721191:MFR721210 MPN721191:MPN721210 MZJ721191:MZJ721210 NJF721191:NJF721210 NTB721191:NTB721210 OCX721191:OCX721210 OMT721191:OMT721210 OWP721191:OWP721210 PGL721191:PGL721210 PQH721191:PQH721210 QAD721191:QAD721210 QJZ721191:QJZ721210 QTV721191:QTV721210 RDR721191:RDR721210 RNN721191:RNN721210 RXJ721191:RXJ721210 SHF721191:SHF721210 SRB721191:SRB721210 TAX721191:TAX721210 TKT721191:TKT721210 TUP721191:TUP721210 UEL721191:UEL721210 UOH721191:UOH721210 UYD721191:UYD721210 VHZ721191:VHZ721210 VRV721191:VRV721210 WBR721191:WBR721210 WLN721191:WLN721210 WVJ721191:WVJ721210 L786727:L786746 IX786727:IX786746 ST786727:ST786746 ACP786727:ACP786746 AML786727:AML786746 AWH786727:AWH786746 BGD786727:BGD786746 BPZ786727:BPZ786746 BZV786727:BZV786746 CJR786727:CJR786746 CTN786727:CTN786746 DDJ786727:DDJ786746 DNF786727:DNF786746 DXB786727:DXB786746 EGX786727:EGX786746 EQT786727:EQT786746 FAP786727:FAP786746 FKL786727:FKL786746 FUH786727:FUH786746 GED786727:GED786746 GNZ786727:GNZ786746 GXV786727:GXV786746 HHR786727:HHR786746 HRN786727:HRN786746 IBJ786727:IBJ786746 ILF786727:ILF786746 IVB786727:IVB786746 JEX786727:JEX786746 JOT786727:JOT786746 JYP786727:JYP786746 KIL786727:KIL786746 KSH786727:KSH786746 LCD786727:LCD786746 LLZ786727:LLZ786746 LVV786727:LVV786746 MFR786727:MFR786746 MPN786727:MPN786746 MZJ786727:MZJ786746 NJF786727:NJF786746 NTB786727:NTB786746 OCX786727:OCX786746 OMT786727:OMT786746 OWP786727:OWP786746 PGL786727:PGL786746 PQH786727:PQH786746 QAD786727:QAD786746 QJZ786727:QJZ786746 QTV786727:QTV786746 RDR786727:RDR786746 RNN786727:RNN786746 RXJ786727:RXJ786746 SHF786727:SHF786746 SRB786727:SRB786746 TAX786727:TAX786746 TKT786727:TKT786746 TUP786727:TUP786746 UEL786727:UEL786746 UOH786727:UOH786746 UYD786727:UYD786746 VHZ786727:VHZ786746 VRV786727:VRV786746 WBR786727:WBR786746 WLN786727:WLN786746 WVJ786727:WVJ786746 L852263:L852282 IX852263:IX852282 ST852263:ST852282 ACP852263:ACP852282 AML852263:AML852282 AWH852263:AWH852282 BGD852263:BGD852282 BPZ852263:BPZ852282 BZV852263:BZV852282 CJR852263:CJR852282 CTN852263:CTN852282 DDJ852263:DDJ852282 DNF852263:DNF852282 DXB852263:DXB852282 EGX852263:EGX852282 EQT852263:EQT852282 FAP852263:FAP852282 FKL852263:FKL852282 FUH852263:FUH852282 GED852263:GED852282 GNZ852263:GNZ852282 GXV852263:GXV852282 HHR852263:HHR852282 HRN852263:HRN852282 IBJ852263:IBJ852282 ILF852263:ILF852282 IVB852263:IVB852282 JEX852263:JEX852282 JOT852263:JOT852282 JYP852263:JYP852282 KIL852263:KIL852282 KSH852263:KSH852282 LCD852263:LCD852282 LLZ852263:LLZ852282 LVV852263:LVV852282 MFR852263:MFR852282 MPN852263:MPN852282 MZJ852263:MZJ852282 NJF852263:NJF852282 NTB852263:NTB852282 OCX852263:OCX852282 OMT852263:OMT852282 OWP852263:OWP852282 PGL852263:PGL852282 PQH852263:PQH852282 QAD852263:QAD852282 QJZ852263:QJZ852282 QTV852263:QTV852282 RDR852263:RDR852282 RNN852263:RNN852282 RXJ852263:RXJ852282 SHF852263:SHF852282 SRB852263:SRB852282 TAX852263:TAX852282 TKT852263:TKT852282 TUP852263:TUP852282 UEL852263:UEL852282 UOH852263:UOH852282 UYD852263:UYD852282 VHZ852263:VHZ852282 VRV852263:VRV852282 WBR852263:WBR852282 WLN852263:WLN852282 WVJ852263:WVJ852282 L917799:L917818 IX917799:IX917818 ST917799:ST917818 ACP917799:ACP917818 AML917799:AML917818 AWH917799:AWH917818 BGD917799:BGD917818 BPZ917799:BPZ917818 BZV917799:BZV917818 CJR917799:CJR917818 CTN917799:CTN917818 DDJ917799:DDJ917818 DNF917799:DNF917818 DXB917799:DXB917818 EGX917799:EGX917818 EQT917799:EQT917818 FAP917799:FAP917818 FKL917799:FKL917818 FUH917799:FUH917818 GED917799:GED917818 GNZ917799:GNZ917818 GXV917799:GXV917818 HHR917799:HHR917818 HRN917799:HRN917818 IBJ917799:IBJ917818 ILF917799:ILF917818 IVB917799:IVB917818 JEX917799:JEX917818 JOT917799:JOT917818 JYP917799:JYP917818 KIL917799:KIL917818 KSH917799:KSH917818 LCD917799:LCD917818 LLZ917799:LLZ917818 LVV917799:LVV917818 MFR917799:MFR917818 MPN917799:MPN917818 MZJ917799:MZJ917818 NJF917799:NJF917818 NTB917799:NTB917818 OCX917799:OCX917818 OMT917799:OMT917818 OWP917799:OWP917818 PGL917799:PGL917818 PQH917799:PQH917818 QAD917799:QAD917818 QJZ917799:QJZ917818 QTV917799:QTV917818 RDR917799:RDR917818 RNN917799:RNN917818 RXJ917799:RXJ917818 SHF917799:SHF917818 SRB917799:SRB917818 TAX917799:TAX917818 TKT917799:TKT917818 TUP917799:TUP917818 UEL917799:UEL917818 UOH917799:UOH917818 UYD917799:UYD917818 VHZ917799:VHZ917818 VRV917799:VRV917818 WBR917799:WBR917818 WLN917799:WLN917818 WVJ917799:WVJ917818 L983335:L983354 IX983335:IX983354 ST983335:ST983354 ACP983335:ACP983354 AML983335:AML983354 AWH983335:AWH983354 BGD983335:BGD983354 BPZ983335:BPZ983354 BZV983335:BZV983354 CJR983335:CJR983354 CTN983335:CTN983354 DDJ983335:DDJ983354 DNF983335:DNF983354 DXB983335:DXB983354 EGX983335:EGX983354 EQT983335:EQT983354 FAP983335:FAP983354 FKL983335:FKL983354 FUH983335:FUH983354 GED983335:GED983354 GNZ983335:GNZ983354 GXV983335:GXV983354 HHR983335:HHR983354 HRN983335:HRN983354 IBJ983335:IBJ983354 ILF983335:ILF983354 IVB983335:IVB983354 JEX983335:JEX983354 JOT983335:JOT983354 JYP983335:JYP983354 KIL983335:KIL983354 KSH983335:KSH983354 LCD983335:LCD983354 LLZ983335:LLZ983354 LVV983335:LVV983354 MFR983335:MFR983354 MPN983335:MPN983354 MZJ983335:MZJ983354 NJF983335:NJF983354 NTB983335:NTB983354 OCX983335:OCX983354 OMT983335:OMT983354 OWP983335:OWP983354 PGL983335:PGL983354 PQH983335:PQH983354 QAD983335:QAD983354 QJZ983335:QJZ983354 QTV983335:QTV983354 RDR983335:RDR983354 RNN983335:RNN983354 RXJ983335:RXJ983354 SHF983335:SHF983354 SRB983335:SRB983354 TAX983335:TAX983354 TKT983335:TKT983354 TUP983335:TUP983354 UEL983335:UEL983354 UOH983335:UOH983354 UYD983335:UYD983354 VHZ983335:VHZ983354 VRV983335:VRV983354 WBR983335:WBR983354 WLN983335:WLN983354 WVJ31:WVJ32 IX31:IX32 ST31:ST32 ACP31:ACP32 AML31:AML32 AWH31:AWH32 BGD31:BGD32 BPZ31:BPZ32 BZV31:BZV32 CJR31:CJR32 CTN31:CTN32 DDJ31:DDJ32 DNF31:DNF32 DXB31:DXB32 EGX31:EGX32 EQT31:EQT32 FAP31:FAP32 FKL31:FKL32 FUH31:FUH32 GED31:GED32 GNZ31:GNZ32 GXV31:GXV32 HHR31:HHR32 HRN31:HRN32 IBJ31:IBJ32 ILF31:ILF32 IVB31:IVB32 JEX31:JEX32 JOT31:JOT32 JYP31:JYP32 KIL31:KIL32 KSH31:KSH32 LCD31:LCD32 LLZ31:LLZ32 LVV31:LVV32 MFR31:MFR32 MPN31:MPN32 MZJ31:MZJ32 NJF31:NJF32 NTB31:NTB32 OCX31:OCX32 OMT31:OMT32 OWP31:OWP32 PGL31:PGL32 PQH31:PQH32 QAD31:QAD32 QJZ31:QJZ32 QTV31:QTV32 RDR31:RDR32 RNN31:RNN32 RXJ31:RXJ32 SHF31:SHF32 SRB31:SRB32 TAX31:TAX32 TKT31:TKT32 TUP31:TUP32 UEL31:UEL32 UOH31:UOH32 UYD31:UYD32 VHZ31:VHZ32 VRV31:VRV32 WBR31:WBR32 WLN31:WLN32 ST35:ST298 ACP35:ACP298 AML35:AML298 AWH35:AWH298 BGD35:BGD298 BPZ35:BPZ298 BZV35:BZV298 CJR35:CJR298 CTN35:CTN298 DDJ35:DDJ298 DNF35:DNF298 DXB35:DXB298 EGX35:EGX298 EQT35:EQT298 FAP35:FAP298 FKL35:FKL298 FUH35:FUH298 GED35:GED298 GNZ35:GNZ298 GXV35:GXV298 HHR35:HHR298 HRN35:HRN298 IBJ35:IBJ298 ILF35:ILF298 IVB35:IVB298 JEX35:JEX298 JOT35:JOT298 JYP35:JYP298 KIL35:KIL298 KSH35:KSH298 LCD35:LCD298 LLZ35:LLZ298 LVV35:LVV298 MFR35:MFR298 MPN35:MPN298 MZJ35:MZJ298 NJF35:NJF298 NTB35:NTB298 OCX35:OCX298 OMT35:OMT298 OWP35:OWP298 PGL35:PGL298 PQH35:PQH298 QAD35:QAD298 QJZ35:QJZ298 QTV35:QTV298 RDR35:RDR298 RNN35:RNN298 RXJ35:RXJ298 SHF35:SHF298 SRB35:SRB298 TAX35:TAX298 TKT35:TKT298 TUP35:TUP298 UEL35:UEL298 UOH35:UOH298 UYD35:UYD298 VHZ35:VHZ298 VRV35:VRV298 WBR35:WBR298 WLN35:WLN298 WVJ35:WVJ298 IX35:IX298 L14:L339" xr:uid="{8822BE85-9EB5-43E8-9C8C-DFD600AB3373}">
      <formula1>"Fixed price, Variable price, Combination"</formula1>
    </dataValidation>
    <dataValidation type="list" allowBlank="1" showInputMessage="1" showErrorMessage="1" sqref="WVU983335:WVU983354 U65831:U65850 JI65831:JI65850 TE65831:TE65850 ADA65831:ADA65850 AMW65831:AMW65850 AWS65831:AWS65850 BGO65831:BGO65850 BQK65831:BQK65850 CAG65831:CAG65850 CKC65831:CKC65850 CTY65831:CTY65850 DDU65831:DDU65850 DNQ65831:DNQ65850 DXM65831:DXM65850 EHI65831:EHI65850 ERE65831:ERE65850 FBA65831:FBA65850 FKW65831:FKW65850 FUS65831:FUS65850 GEO65831:GEO65850 GOK65831:GOK65850 GYG65831:GYG65850 HIC65831:HIC65850 HRY65831:HRY65850 IBU65831:IBU65850 ILQ65831:ILQ65850 IVM65831:IVM65850 JFI65831:JFI65850 JPE65831:JPE65850 JZA65831:JZA65850 KIW65831:KIW65850 KSS65831:KSS65850 LCO65831:LCO65850 LMK65831:LMK65850 LWG65831:LWG65850 MGC65831:MGC65850 MPY65831:MPY65850 MZU65831:MZU65850 NJQ65831:NJQ65850 NTM65831:NTM65850 ODI65831:ODI65850 ONE65831:ONE65850 OXA65831:OXA65850 PGW65831:PGW65850 PQS65831:PQS65850 QAO65831:QAO65850 QKK65831:QKK65850 QUG65831:QUG65850 REC65831:REC65850 RNY65831:RNY65850 RXU65831:RXU65850 SHQ65831:SHQ65850 SRM65831:SRM65850 TBI65831:TBI65850 TLE65831:TLE65850 TVA65831:TVA65850 UEW65831:UEW65850 UOS65831:UOS65850 UYO65831:UYO65850 VIK65831:VIK65850 VSG65831:VSG65850 WCC65831:WCC65850 WLY65831:WLY65850 WVU65831:WVU65850 U131367:U131386 JI131367:JI131386 TE131367:TE131386 ADA131367:ADA131386 AMW131367:AMW131386 AWS131367:AWS131386 BGO131367:BGO131386 BQK131367:BQK131386 CAG131367:CAG131386 CKC131367:CKC131386 CTY131367:CTY131386 DDU131367:DDU131386 DNQ131367:DNQ131386 DXM131367:DXM131386 EHI131367:EHI131386 ERE131367:ERE131386 FBA131367:FBA131386 FKW131367:FKW131386 FUS131367:FUS131386 GEO131367:GEO131386 GOK131367:GOK131386 GYG131367:GYG131386 HIC131367:HIC131386 HRY131367:HRY131386 IBU131367:IBU131386 ILQ131367:ILQ131386 IVM131367:IVM131386 JFI131367:JFI131386 JPE131367:JPE131386 JZA131367:JZA131386 KIW131367:KIW131386 KSS131367:KSS131386 LCO131367:LCO131386 LMK131367:LMK131386 LWG131367:LWG131386 MGC131367:MGC131386 MPY131367:MPY131386 MZU131367:MZU131386 NJQ131367:NJQ131386 NTM131367:NTM131386 ODI131367:ODI131386 ONE131367:ONE131386 OXA131367:OXA131386 PGW131367:PGW131386 PQS131367:PQS131386 QAO131367:QAO131386 QKK131367:QKK131386 QUG131367:QUG131386 REC131367:REC131386 RNY131367:RNY131386 RXU131367:RXU131386 SHQ131367:SHQ131386 SRM131367:SRM131386 TBI131367:TBI131386 TLE131367:TLE131386 TVA131367:TVA131386 UEW131367:UEW131386 UOS131367:UOS131386 UYO131367:UYO131386 VIK131367:VIK131386 VSG131367:VSG131386 WCC131367:WCC131386 WLY131367:WLY131386 WVU131367:WVU131386 U196903:U196922 JI196903:JI196922 TE196903:TE196922 ADA196903:ADA196922 AMW196903:AMW196922 AWS196903:AWS196922 BGO196903:BGO196922 BQK196903:BQK196922 CAG196903:CAG196922 CKC196903:CKC196922 CTY196903:CTY196922 DDU196903:DDU196922 DNQ196903:DNQ196922 DXM196903:DXM196922 EHI196903:EHI196922 ERE196903:ERE196922 FBA196903:FBA196922 FKW196903:FKW196922 FUS196903:FUS196922 GEO196903:GEO196922 GOK196903:GOK196922 GYG196903:GYG196922 HIC196903:HIC196922 HRY196903:HRY196922 IBU196903:IBU196922 ILQ196903:ILQ196922 IVM196903:IVM196922 JFI196903:JFI196922 JPE196903:JPE196922 JZA196903:JZA196922 KIW196903:KIW196922 KSS196903:KSS196922 LCO196903:LCO196922 LMK196903:LMK196922 LWG196903:LWG196922 MGC196903:MGC196922 MPY196903:MPY196922 MZU196903:MZU196922 NJQ196903:NJQ196922 NTM196903:NTM196922 ODI196903:ODI196922 ONE196903:ONE196922 OXA196903:OXA196922 PGW196903:PGW196922 PQS196903:PQS196922 QAO196903:QAO196922 QKK196903:QKK196922 QUG196903:QUG196922 REC196903:REC196922 RNY196903:RNY196922 RXU196903:RXU196922 SHQ196903:SHQ196922 SRM196903:SRM196922 TBI196903:TBI196922 TLE196903:TLE196922 TVA196903:TVA196922 UEW196903:UEW196922 UOS196903:UOS196922 UYO196903:UYO196922 VIK196903:VIK196922 VSG196903:VSG196922 WCC196903:WCC196922 WLY196903:WLY196922 WVU196903:WVU196922 U262439:U262458 JI262439:JI262458 TE262439:TE262458 ADA262439:ADA262458 AMW262439:AMW262458 AWS262439:AWS262458 BGO262439:BGO262458 BQK262439:BQK262458 CAG262439:CAG262458 CKC262439:CKC262458 CTY262439:CTY262458 DDU262439:DDU262458 DNQ262439:DNQ262458 DXM262439:DXM262458 EHI262439:EHI262458 ERE262439:ERE262458 FBA262439:FBA262458 FKW262439:FKW262458 FUS262439:FUS262458 GEO262439:GEO262458 GOK262439:GOK262458 GYG262439:GYG262458 HIC262439:HIC262458 HRY262439:HRY262458 IBU262439:IBU262458 ILQ262439:ILQ262458 IVM262439:IVM262458 JFI262439:JFI262458 JPE262439:JPE262458 JZA262439:JZA262458 KIW262439:KIW262458 KSS262439:KSS262458 LCO262439:LCO262458 LMK262439:LMK262458 LWG262439:LWG262458 MGC262439:MGC262458 MPY262439:MPY262458 MZU262439:MZU262458 NJQ262439:NJQ262458 NTM262439:NTM262458 ODI262439:ODI262458 ONE262439:ONE262458 OXA262439:OXA262458 PGW262439:PGW262458 PQS262439:PQS262458 QAO262439:QAO262458 QKK262439:QKK262458 QUG262439:QUG262458 REC262439:REC262458 RNY262439:RNY262458 RXU262439:RXU262458 SHQ262439:SHQ262458 SRM262439:SRM262458 TBI262439:TBI262458 TLE262439:TLE262458 TVA262439:TVA262458 UEW262439:UEW262458 UOS262439:UOS262458 UYO262439:UYO262458 VIK262439:VIK262458 VSG262439:VSG262458 WCC262439:WCC262458 WLY262439:WLY262458 WVU262439:WVU262458 U327975:U327994 JI327975:JI327994 TE327975:TE327994 ADA327975:ADA327994 AMW327975:AMW327994 AWS327975:AWS327994 BGO327975:BGO327994 BQK327975:BQK327994 CAG327975:CAG327994 CKC327975:CKC327994 CTY327975:CTY327994 DDU327975:DDU327994 DNQ327975:DNQ327994 DXM327975:DXM327994 EHI327975:EHI327994 ERE327975:ERE327994 FBA327975:FBA327994 FKW327975:FKW327994 FUS327975:FUS327994 GEO327975:GEO327994 GOK327975:GOK327994 GYG327975:GYG327994 HIC327975:HIC327994 HRY327975:HRY327994 IBU327975:IBU327994 ILQ327975:ILQ327994 IVM327975:IVM327994 JFI327975:JFI327994 JPE327975:JPE327994 JZA327975:JZA327994 KIW327975:KIW327994 KSS327975:KSS327994 LCO327975:LCO327994 LMK327975:LMK327994 LWG327975:LWG327994 MGC327975:MGC327994 MPY327975:MPY327994 MZU327975:MZU327994 NJQ327975:NJQ327994 NTM327975:NTM327994 ODI327975:ODI327994 ONE327975:ONE327994 OXA327975:OXA327994 PGW327975:PGW327994 PQS327975:PQS327994 QAO327975:QAO327994 QKK327975:QKK327994 QUG327975:QUG327994 REC327975:REC327994 RNY327975:RNY327994 RXU327975:RXU327994 SHQ327975:SHQ327994 SRM327975:SRM327994 TBI327975:TBI327994 TLE327975:TLE327994 TVA327975:TVA327994 UEW327975:UEW327994 UOS327975:UOS327994 UYO327975:UYO327994 VIK327975:VIK327994 VSG327975:VSG327994 WCC327975:WCC327994 WLY327975:WLY327994 WVU327975:WVU327994 U393511:U393530 JI393511:JI393530 TE393511:TE393530 ADA393511:ADA393530 AMW393511:AMW393530 AWS393511:AWS393530 BGO393511:BGO393530 BQK393511:BQK393530 CAG393511:CAG393530 CKC393511:CKC393530 CTY393511:CTY393530 DDU393511:DDU393530 DNQ393511:DNQ393530 DXM393511:DXM393530 EHI393511:EHI393530 ERE393511:ERE393530 FBA393511:FBA393530 FKW393511:FKW393530 FUS393511:FUS393530 GEO393511:GEO393530 GOK393511:GOK393530 GYG393511:GYG393530 HIC393511:HIC393530 HRY393511:HRY393530 IBU393511:IBU393530 ILQ393511:ILQ393530 IVM393511:IVM393530 JFI393511:JFI393530 JPE393511:JPE393530 JZA393511:JZA393530 KIW393511:KIW393530 KSS393511:KSS393530 LCO393511:LCO393530 LMK393511:LMK393530 LWG393511:LWG393530 MGC393511:MGC393530 MPY393511:MPY393530 MZU393511:MZU393530 NJQ393511:NJQ393530 NTM393511:NTM393530 ODI393511:ODI393530 ONE393511:ONE393530 OXA393511:OXA393530 PGW393511:PGW393530 PQS393511:PQS393530 QAO393511:QAO393530 QKK393511:QKK393530 QUG393511:QUG393530 REC393511:REC393530 RNY393511:RNY393530 RXU393511:RXU393530 SHQ393511:SHQ393530 SRM393511:SRM393530 TBI393511:TBI393530 TLE393511:TLE393530 TVA393511:TVA393530 UEW393511:UEW393530 UOS393511:UOS393530 UYO393511:UYO393530 VIK393511:VIK393530 VSG393511:VSG393530 WCC393511:WCC393530 WLY393511:WLY393530 WVU393511:WVU393530 U459047:U459066 JI459047:JI459066 TE459047:TE459066 ADA459047:ADA459066 AMW459047:AMW459066 AWS459047:AWS459066 BGO459047:BGO459066 BQK459047:BQK459066 CAG459047:CAG459066 CKC459047:CKC459066 CTY459047:CTY459066 DDU459047:DDU459066 DNQ459047:DNQ459066 DXM459047:DXM459066 EHI459047:EHI459066 ERE459047:ERE459066 FBA459047:FBA459066 FKW459047:FKW459066 FUS459047:FUS459066 GEO459047:GEO459066 GOK459047:GOK459066 GYG459047:GYG459066 HIC459047:HIC459066 HRY459047:HRY459066 IBU459047:IBU459066 ILQ459047:ILQ459066 IVM459047:IVM459066 JFI459047:JFI459066 JPE459047:JPE459066 JZA459047:JZA459066 KIW459047:KIW459066 KSS459047:KSS459066 LCO459047:LCO459066 LMK459047:LMK459066 LWG459047:LWG459066 MGC459047:MGC459066 MPY459047:MPY459066 MZU459047:MZU459066 NJQ459047:NJQ459066 NTM459047:NTM459066 ODI459047:ODI459066 ONE459047:ONE459066 OXA459047:OXA459066 PGW459047:PGW459066 PQS459047:PQS459066 QAO459047:QAO459066 QKK459047:QKK459066 QUG459047:QUG459066 REC459047:REC459066 RNY459047:RNY459066 RXU459047:RXU459066 SHQ459047:SHQ459066 SRM459047:SRM459066 TBI459047:TBI459066 TLE459047:TLE459066 TVA459047:TVA459066 UEW459047:UEW459066 UOS459047:UOS459066 UYO459047:UYO459066 VIK459047:VIK459066 VSG459047:VSG459066 WCC459047:WCC459066 WLY459047:WLY459066 WVU459047:WVU459066 U524583:U524602 JI524583:JI524602 TE524583:TE524602 ADA524583:ADA524602 AMW524583:AMW524602 AWS524583:AWS524602 BGO524583:BGO524602 BQK524583:BQK524602 CAG524583:CAG524602 CKC524583:CKC524602 CTY524583:CTY524602 DDU524583:DDU524602 DNQ524583:DNQ524602 DXM524583:DXM524602 EHI524583:EHI524602 ERE524583:ERE524602 FBA524583:FBA524602 FKW524583:FKW524602 FUS524583:FUS524602 GEO524583:GEO524602 GOK524583:GOK524602 GYG524583:GYG524602 HIC524583:HIC524602 HRY524583:HRY524602 IBU524583:IBU524602 ILQ524583:ILQ524602 IVM524583:IVM524602 JFI524583:JFI524602 JPE524583:JPE524602 JZA524583:JZA524602 KIW524583:KIW524602 KSS524583:KSS524602 LCO524583:LCO524602 LMK524583:LMK524602 LWG524583:LWG524602 MGC524583:MGC524602 MPY524583:MPY524602 MZU524583:MZU524602 NJQ524583:NJQ524602 NTM524583:NTM524602 ODI524583:ODI524602 ONE524583:ONE524602 OXA524583:OXA524602 PGW524583:PGW524602 PQS524583:PQS524602 QAO524583:QAO524602 QKK524583:QKK524602 QUG524583:QUG524602 REC524583:REC524602 RNY524583:RNY524602 RXU524583:RXU524602 SHQ524583:SHQ524602 SRM524583:SRM524602 TBI524583:TBI524602 TLE524583:TLE524602 TVA524583:TVA524602 UEW524583:UEW524602 UOS524583:UOS524602 UYO524583:UYO524602 VIK524583:VIK524602 VSG524583:VSG524602 WCC524583:WCC524602 WLY524583:WLY524602 WVU524583:WVU524602 U590119:U590138 JI590119:JI590138 TE590119:TE590138 ADA590119:ADA590138 AMW590119:AMW590138 AWS590119:AWS590138 BGO590119:BGO590138 BQK590119:BQK590138 CAG590119:CAG590138 CKC590119:CKC590138 CTY590119:CTY590138 DDU590119:DDU590138 DNQ590119:DNQ590138 DXM590119:DXM590138 EHI590119:EHI590138 ERE590119:ERE590138 FBA590119:FBA590138 FKW590119:FKW590138 FUS590119:FUS590138 GEO590119:GEO590138 GOK590119:GOK590138 GYG590119:GYG590138 HIC590119:HIC590138 HRY590119:HRY590138 IBU590119:IBU590138 ILQ590119:ILQ590138 IVM590119:IVM590138 JFI590119:JFI590138 JPE590119:JPE590138 JZA590119:JZA590138 KIW590119:KIW590138 KSS590119:KSS590138 LCO590119:LCO590138 LMK590119:LMK590138 LWG590119:LWG590138 MGC590119:MGC590138 MPY590119:MPY590138 MZU590119:MZU590138 NJQ590119:NJQ590138 NTM590119:NTM590138 ODI590119:ODI590138 ONE590119:ONE590138 OXA590119:OXA590138 PGW590119:PGW590138 PQS590119:PQS590138 QAO590119:QAO590138 QKK590119:QKK590138 QUG590119:QUG590138 REC590119:REC590138 RNY590119:RNY590138 RXU590119:RXU590138 SHQ590119:SHQ590138 SRM590119:SRM590138 TBI590119:TBI590138 TLE590119:TLE590138 TVA590119:TVA590138 UEW590119:UEW590138 UOS590119:UOS590138 UYO590119:UYO590138 VIK590119:VIK590138 VSG590119:VSG590138 WCC590119:WCC590138 WLY590119:WLY590138 WVU590119:WVU590138 U655655:U655674 JI655655:JI655674 TE655655:TE655674 ADA655655:ADA655674 AMW655655:AMW655674 AWS655655:AWS655674 BGO655655:BGO655674 BQK655655:BQK655674 CAG655655:CAG655674 CKC655655:CKC655674 CTY655655:CTY655674 DDU655655:DDU655674 DNQ655655:DNQ655674 DXM655655:DXM655674 EHI655655:EHI655674 ERE655655:ERE655674 FBA655655:FBA655674 FKW655655:FKW655674 FUS655655:FUS655674 GEO655655:GEO655674 GOK655655:GOK655674 GYG655655:GYG655674 HIC655655:HIC655674 HRY655655:HRY655674 IBU655655:IBU655674 ILQ655655:ILQ655674 IVM655655:IVM655674 JFI655655:JFI655674 JPE655655:JPE655674 JZA655655:JZA655674 KIW655655:KIW655674 KSS655655:KSS655674 LCO655655:LCO655674 LMK655655:LMK655674 LWG655655:LWG655674 MGC655655:MGC655674 MPY655655:MPY655674 MZU655655:MZU655674 NJQ655655:NJQ655674 NTM655655:NTM655674 ODI655655:ODI655674 ONE655655:ONE655674 OXA655655:OXA655674 PGW655655:PGW655674 PQS655655:PQS655674 QAO655655:QAO655674 QKK655655:QKK655674 QUG655655:QUG655674 REC655655:REC655674 RNY655655:RNY655674 RXU655655:RXU655674 SHQ655655:SHQ655674 SRM655655:SRM655674 TBI655655:TBI655674 TLE655655:TLE655674 TVA655655:TVA655674 UEW655655:UEW655674 UOS655655:UOS655674 UYO655655:UYO655674 VIK655655:VIK655674 VSG655655:VSG655674 WCC655655:WCC655674 WLY655655:WLY655674 WVU655655:WVU655674 U721191:U721210 JI721191:JI721210 TE721191:TE721210 ADA721191:ADA721210 AMW721191:AMW721210 AWS721191:AWS721210 BGO721191:BGO721210 BQK721191:BQK721210 CAG721191:CAG721210 CKC721191:CKC721210 CTY721191:CTY721210 DDU721191:DDU721210 DNQ721191:DNQ721210 DXM721191:DXM721210 EHI721191:EHI721210 ERE721191:ERE721210 FBA721191:FBA721210 FKW721191:FKW721210 FUS721191:FUS721210 GEO721191:GEO721210 GOK721191:GOK721210 GYG721191:GYG721210 HIC721191:HIC721210 HRY721191:HRY721210 IBU721191:IBU721210 ILQ721191:ILQ721210 IVM721191:IVM721210 JFI721191:JFI721210 JPE721191:JPE721210 JZA721191:JZA721210 KIW721191:KIW721210 KSS721191:KSS721210 LCO721191:LCO721210 LMK721191:LMK721210 LWG721191:LWG721210 MGC721191:MGC721210 MPY721191:MPY721210 MZU721191:MZU721210 NJQ721191:NJQ721210 NTM721191:NTM721210 ODI721191:ODI721210 ONE721191:ONE721210 OXA721191:OXA721210 PGW721191:PGW721210 PQS721191:PQS721210 QAO721191:QAO721210 QKK721191:QKK721210 QUG721191:QUG721210 REC721191:REC721210 RNY721191:RNY721210 RXU721191:RXU721210 SHQ721191:SHQ721210 SRM721191:SRM721210 TBI721191:TBI721210 TLE721191:TLE721210 TVA721191:TVA721210 UEW721191:UEW721210 UOS721191:UOS721210 UYO721191:UYO721210 VIK721191:VIK721210 VSG721191:VSG721210 WCC721191:WCC721210 WLY721191:WLY721210 WVU721191:WVU721210 U786727:U786746 JI786727:JI786746 TE786727:TE786746 ADA786727:ADA786746 AMW786727:AMW786746 AWS786727:AWS786746 BGO786727:BGO786746 BQK786727:BQK786746 CAG786727:CAG786746 CKC786727:CKC786746 CTY786727:CTY786746 DDU786727:DDU786746 DNQ786727:DNQ786746 DXM786727:DXM786746 EHI786727:EHI786746 ERE786727:ERE786746 FBA786727:FBA786746 FKW786727:FKW786746 FUS786727:FUS786746 GEO786727:GEO786746 GOK786727:GOK786746 GYG786727:GYG786746 HIC786727:HIC786746 HRY786727:HRY786746 IBU786727:IBU786746 ILQ786727:ILQ786746 IVM786727:IVM786746 JFI786727:JFI786746 JPE786727:JPE786746 JZA786727:JZA786746 KIW786727:KIW786746 KSS786727:KSS786746 LCO786727:LCO786746 LMK786727:LMK786746 LWG786727:LWG786746 MGC786727:MGC786746 MPY786727:MPY786746 MZU786727:MZU786746 NJQ786727:NJQ786746 NTM786727:NTM786746 ODI786727:ODI786746 ONE786727:ONE786746 OXA786727:OXA786746 PGW786727:PGW786746 PQS786727:PQS786746 QAO786727:QAO786746 QKK786727:QKK786746 QUG786727:QUG786746 REC786727:REC786746 RNY786727:RNY786746 RXU786727:RXU786746 SHQ786727:SHQ786746 SRM786727:SRM786746 TBI786727:TBI786746 TLE786727:TLE786746 TVA786727:TVA786746 UEW786727:UEW786746 UOS786727:UOS786746 UYO786727:UYO786746 VIK786727:VIK786746 VSG786727:VSG786746 WCC786727:WCC786746 WLY786727:WLY786746 WVU786727:WVU786746 U852263:U852282 JI852263:JI852282 TE852263:TE852282 ADA852263:ADA852282 AMW852263:AMW852282 AWS852263:AWS852282 BGO852263:BGO852282 BQK852263:BQK852282 CAG852263:CAG852282 CKC852263:CKC852282 CTY852263:CTY852282 DDU852263:DDU852282 DNQ852263:DNQ852282 DXM852263:DXM852282 EHI852263:EHI852282 ERE852263:ERE852282 FBA852263:FBA852282 FKW852263:FKW852282 FUS852263:FUS852282 GEO852263:GEO852282 GOK852263:GOK852282 GYG852263:GYG852282 HIC852263:HIC852282 HRY852263:HRY852282 IBU852263:IBU852282 ILQ852263:ILQ852282 IVM852263:IVM852282 JFI852263:JFI852282 JPE852263:JPE852282 JZA852263:JZA852282 KIW852263:KIW852282 KSS852263:KSS852282 LCO852263:LCO852282 LMK852263:LMK852282 LWG852263:LWG852282 MGC852263:MGC852282 MPY852263:MPY852282 MZU852263:MZU852282 NJQ852263:NJQ852282 NTM852263:NTM852282 ODI852263:ODI852282 ONE852263:ONE852282 OXA852263:OXA852282 PGW852263:PGW852282 PQS852263:PQS852282 QAO852263:QAO852282 QKK852263:QKK852282 QUG852263:QUG852282 REC852263:REC852282 RNY852263:RNY852282 RXU852263:RXU852282 SHQ852263:SHQ852282 SRM852263:SRM852282 TBI852263:TBI852282 TLE852263:TLE852282 TVA852263:TVA852282 UEW852263:UEW852282 UOS852263:UOS852282 UYO852263:UYO852282 VIK852263:VIK852282 VSG852263:VSG852282 WCC852263:WCC852282 WLY852263:WLY852282 WVU852263:WVU852282 U917799:U917818 JI917799:JI917818 TE917799:TE917818 ADA917799:ADA917818 AMW917799:AMW917818 AWS917799:AWS917818 BGO917799:BGO917818 BQK917799:BQK917818 CAG917799:CAG917818 CKC917799:CKC917818 CTY917799:CTY917818 DDU917799:DDU917818 DNQ917799:DNQ917818 DXM917799:DXM917818 EHI917799:EHI917818 ERE917799:ERE917818 FBA917799:FBA917818 FKW917799:FKW917818 FUS917799:FUS917818 GEO917799:GEO917818 GOK917799:GOK917818 GYG917799:GYG917818 HIC917799:HIC917818 HRY917799:HRY917818 IBU917799:IBU917818 ILQ917799:ILQ917818 IVM917799:IVM917818 JFI917799:JFI917818 JPE917799:JPE917818 JZA917799:JZA917818 KIW917799:KIW917818 KSS917799:KSS917818 LCO917799:LCO917818 LMK917799:LMK917818 LWG917799:LWG917818 MGC917799:MGC917818 MPY917799:MPY917818 MZU917799:MZU917818 NJQ917799:NJQ917818 NTM917799:NTM917818 ODI917799:ODI917818 ONE917799:ONE917818 OXA917799:OXA917818 PGW917799:PGW917818 PQS917799:PQS917818 QAO917799:QAO917818 QKK917799:QKK917818 QUG917799:QUG917818 REC917799:REC917818 RNY917799:RNY917818 RXU917799:RXU917818 SHQ917799:SHQ917818 SRM917799:SRM917818 TBI917799:TBI917818 TLE917799:TLE917818 TVA917799:TVA917818 UEW917799:UEW917818 UOS917799:UOS917818 UYO917799:UYO917818 VIK917799:VIK917818 VSG917799:VSG917818 WCC917799:WCC917818 WLY917799:WLY917818 WVU917799:WVU917818 U983335:U983354 JI983335:JI983354 TE983335:TE983354 ADA983335:ADA983354 AMW983335:AMW983354 AWS983335:AWS983354 BGO983335:BGO983354 BQK983335:BQK983354 CAG983335:CAG983354 CKC983335:CKC983354 CTY983335:CTY983354 DDU983335:DDU983354 DNQ983335:DNQ983354 DXM983335:DXM983354 EHI983335:EHI983354 ERE983335:ERE983354 FBA983335:FBA983354 FKW983335:FKW983354 FUS983335:FUS983354 GEO983335:GEO983354 GOK983335:GOK983354 GYG983335:GYG983354 HIC983335:HIC983354 HRY983335:HRY983354 IBU983335:IBU983354 ILQ983335:ILQ983354 IVM983335:IVM983354 JFI983335:JFI983354 JPE983335:JPE983354 JZA983335:JZA983354 KIW983335:KIW983354 KSS983335:KSS983354 LCO983335:LCO983354 LMK983335:LMK983354 LWG983335:LWG983354 MGC983335:MGC983354 MPY983335:MPY983354 MZU983335:MZU983354 NJQ983335:NJQ983354 NTM983335:NTM983354 ODI983335:ODI983354 ONE983335:ONE983354 OXA983335:OXA983354 PGW983335:PGW983354 PQS983335:PQS983354 QAO983335:QAO983354 QKK983335:QKK983354 QUG983335:QUG983354 REC983335:REC983354 RNY983335:RNY983354 RXU983335:RXU983354 SHQ983335:SHQ983354 SRM983335:SRM983354 TBI983335:TBI983354 TLE983335:TLE983354 TVA983335:TVA983354 UEW983335:UEW983354 UOS983335:UOS983354 UYO983335:UYO983354 VIK983335:VIK983354 VSG983335:VSG983354 WCC983335:WCC983354 WLY983335:WLY983354 WVU31:WVU32 JI31:JI32 TE31:TE32 ADA31:ADA32 AMW31:AMW32 AWS31:AWS32 BGO31:BGO32 BQK31:BQK32 CAG31:CAG32 CKC31:CKC32 CTY31:CTY32 DDU31:DDU32 DNQ31:DNQ32 DXM31:DXM32 EHI31:EHI32 ERE31:ERE32 FBA31:FBA32 FKW31:FKW32 FUS31:FUS32 GEO31:GEO32 GOK31:GOK32 GYG31:GYG32 HIC31:HIC32 HRY31:HRY32 IBU31:IBU32 ILQ31:ILQ32 IVM31:IVM32 JFI31:JFI32 JPE31:JPE32 JZA31:JZA32 KIW31:KIW32 KSS31:KSS32 LCO31:LCO32 LMK31:LMK32 LWG31:LWG32 MGC31:MGC32 MPY31:MPY32 MZU31:MZU32 NJQ31:NJQ32 NTM31:NTM32 ODI31:ODI32 ONE31:ONE32 OXA31:OXA32 PGW31:PGW32 PQS31:PQS32 QAO31:QAO32 QKK31:QKK32 QUG31:QUG32 REC31:REC32 RNY31:RNY32 RXU31:RXU32 SHQ31:SHQ32 SRM31:SRM32 TBI31:TBI32 TLE31:TLE32 TVA31:TVA32 UEW31:UEW32 UOS31:UOS32 UYO31:UYO32 VIK31:VIK32 VSG31:VSG32 WCC31:WCC32 WLY31:WLY32 JI35:JI298 TE35:TE298 ADA35:ADA298 AMW35:AMW298 AWS35:AWS298 BGO35:BGO298 BQK35:BQK298 CAG35:CAG298 CKC35:CKC298 CTY35:CTY298 DDU35:DDU298 DNQ35:DNQ298 DXM35:DXM298 EHI35:EHI298 ERE35:ERE298 FBA35:FBA298 FKW35:FKW298 FUS35:FUS298 GEO35:GEO298 GOK35:GOK298 GYG35:GYG298 HIC35:HIC298 HRY35:HRY298 IBU35:IBU298 ILQ35:ILQ298 IVM35:IVM298 JFI35:JFI298 JPE35:JPE298 JZA35:JZA298 KIW35:KIW298 KSS35:KSS298 LCO35:LCO298 LMK35:LMK298 LWG35:LWG298 MGC35:MGC298 MPY35:MPY298 MZU35:MZU298 NJQ35:NJQ298 NTM35:NTM298 ODI35:ODI298 ONE35:ONE298 OXA35:OXA298 PGW35:PGW298 PQS35:PQS298 QAO35:QAO298 QKK35:QKK298 QUG35:QUG298 REC35:REC298 RNY35:RNY298 RXU35:RXU298 SHQ35:SHQ298 SRM35:SRM298 TBI35:TBI298 TLE35:TLE298 TVA35:TVA298 UEW35:UEW298 UOS35:UOS298 UYO35:UYO298 VIK35:VIK298 VSG35:VSG298 WCC35:WCC298 WLY35:WLY298 WVU35:WVU298" xr:uid="{8DE94E00-FB0C-48C3-A6DD-4D006B51D753}">
      <formula1>"yes, no"</formula1>
    </dataValidation>
    <dataValidation type="list" allowBlank="1" showInputMessage="1" showErrorMessage="1" sqref="WVV983335:WVV983354 V65831:V65850 JJ65831:JJ65850 TF65831:TF65850 ADB65831:ADB65850 AMX65831:AMX65850 AWT65831:AWT65850 BGP65831:BGP65850 BQL65831:BQL65850 CAH65831:CAH65850 CKD65831:CKD65850 CTZ65831:CTZ65850 DDV65831:DDV65850 DNR65831:DNR65850 DXN65831:DXN65850 EHJ65831:EHJ65850 ERF65831:ERF65850 FBB65831:FBB65850 FKX65831:FKX65850 FUT65831:FUT65850 GEP65831:GEP65850 GOL65831:GOL65850 GYH65831:GYH65850 HID65831:HID65850 HRZ65831:HRZ65850 IBV65831:IBV65850 ILR65831:ILR65850 IVN65831:IVN65850 JFJ65831:JFJ65850 JPF65831:JPF65850 JZB65831:JZB65850 KIX65831:KIX65850 KST65831:KST65850 LCP65831:LCP65850 LML65831:LML65850 LWH65831:LWH65850 MGD65831:MGD65850 MPZ65831:MPZ65850 MZV65831:MZV65850 NJR65831:NJR65850 NTN65831:NTN65850 ODJ65831:ODJ65850 ONF65831:ONF65850 OXB65831:OXB65850 PGX65831:PGX65850 PQT65831:PQT65850 QAP65831:QAP65850 QKL65831:QKL65850 QUH65831:QUH65850 RED65831:RED65850 RNZ65831:RNZ65850 RXV65831:RXV65850 SHR65831:SHR65850 SRN65831:SRN65850 TBJ65831:TBJ65850 TLF65831:TLF65850 TVB65831:TVB65850 UEX65831:UEX65850 UOT65831:UOT65850 UYP65831:UYP65850 VIL65831:VIL65850 VSH65831:VSH65850 WCD65831:WCD65850 WLZ65831:WLZ65850 WVV65831:WVV65850 V131367:V131386 JJ131367:JJ131386 TF131367:TF131386 ADB131367:ADB131386 AMX131367:AMX131386 AWT131367:AWT131386 BGP131367:BGP131386 BQL131367:BQL131386 CAH131367:CAH131386 CKD131367:CKD131386 CTZ131367:CTZ131386 DDV131367:DDV131386 DNR131367:DNR131386 DXN131367:DXN131386 EHJ131367:EHJ131386 ERF131367:ERF131386 FBB131367:FBB131386 FKX131367:FKX131386 FUT131367:FUT131386 GEP131367:GEP131386 GOL131367:GOL131386 GYH131367:GYH131386 HID131367:HID131386 HRZ131367:HRZ131386 IBV131367:IBV131386 ILR131367:ILR131386 IVN131367:IVN131386 JFJ131367:JFJ131386 JPF131367:JPF131386 JZB131367:JZB131386 KIX131367:KIX131386 KST131367:KST131386 LCP131367:LCP131386 LML131367:LML131386 LWH131367:LWH131386 MGD131367:MGD131386 MPZ131367:MPZ131386 MZV131367:MZV131386 NJR131367:NJR131386 NTN131367:NTN131386 ODJ131367:ODJ131386 ONF131367:ONF131386 OXB131367:OXB131386 PGX131367:PGX131386 PQT131367:PQT131386 QAP131367:QAP131386 QKL131367:QKL131386 QUH131367:QUH131386 RED131367:RED131386 RNZ131367:RNZ131386 RXV131367:RXV131386 SHR131367:SHR131386 SRN131367:SRN131386 TBJ131367:TBJ131386 TLF131367:TLF131386 TVB131367:TVB131386 UEX131367:UEX131386 UOT131367:UOT131386 UYP131367:UYP131386 VIL131367:VIL131386 VSH131367:VSH131386 WCD131367:WCD131386 WLZ131367:WLZ131386 WVV131367:WVV131386 V196903:V196922 JJ196903:JJ196922 TF196903:TF196922 ADB196903:ADB196922 AMX196903:AMX196922 AWT196903:AWT196922 BGP196903:BGP196922 BQL196903:BQL196922 CAH196903:CAH196922 CKD196903:CKD196922 CTZ196903:CTZ196922 DDV196903:DDV196922 DNR196903:DNR196922 DXN196903:DXN196922 EHJ196903:EHJ196922 ERF196903:ERF196922 FBB196903:FBB196922 FKX196903:FKX196922 FUT196903:FUT196922 GEP196903:GEP196922 GOL196903:GOL196922 GYH196903:GYH196922 HID196903:HID196922 HRZ196903:HRZ196922 IBV196903:IBV196922 ILR196903:ILR196922 IVN196903:IVN196922 JFJ196903:JFJ196922 JPF196903:JPF196922 JZB196903:JZB196922 KIX196903:KIX196922 KST196903:KST196922 LCP196903:LCP196922 LML196903:LML196922 LWH196903:LWH196922 MGD196903:MGD196922 MPZ196903:MPZ196922 MZV196903:MZV196922 NJR196903:NJR196922 NTN196903:NTN196922 ODJ196903:ODJ196922 ONF196903:ONF196922 OXB196903:OXB196922 PGX196903:PGX196922 PQT196903:PQT196922 QAP196903:QAP196922 QKL196903:QKL196922 QUH196903:QUH196922 RED196903:RED196922 RNZ196903:RNZ196922 RXV196903:RXV196922 SHR196903:SHR196922 SRN196903:SRN196922 TBJ196903:TBJ196922 TLF196903:TLF196922 TVB196903:TVB196922 UEX196903:UEX196922 UOT196903:UOT196922 UYP196903:UYP196922 VIL196903:VIL196922 VSH196903:VSH196922 WCD196903:WCD196922 WLZ196903:WLZ196922 WVV196903:WVV196922 V262439:V262458 JJ262439:JJ262458 TF262439:TF262458 ADB262439:ADB262458 AMX262439:AMX262458 AWT262439:AWT262458 BGP262439:BGP262458 BQL262439:BQL262458 CAH262439:CAH262458 CKD262439:CKD262458 CTZ262439:CTZ262458 DDV262439:DDV262458 DNR262439:DNR262458 DXN262439:DXN262458 EHJ262439:EHJ262458 ERF262439:ERF262458 FBB262439:FBB262458 FKX262439:FKX262458 FUT262439:FUT262458 GEP262439:GEP262458 GOL262439:GOL262458 GYH262439:GYH262458 HID262439:HID262458 HRZ262439:HRZ262458 IBV262439:IBV262458 ILR262439:ILR262458 IVN262439:IVN262458 JFJ262439:JFJ262458 JPF262439:JPF262458 JZB262439:JZB262458 KIX262439:KIX262458 KST262439:KST262458 LCP262439:LCP262458 LML262439:LML262458 LWH262439:LWH262458 MGD262439:MGD262458 MPZ262439:MPZ262458 MZV262439:MZV262458 NJR262439:NJR262458 NTN262439:NTN262458 ODJ262439:ODJ262458 ONF262439:ONF262458 OXB262439:OXB262458 PGX262439:PGX262458 PQT262439:PQT262458 QAP262439:QAP262458 QKL262439:QKL262458 QUH262439:QUH262458 RED262439:RED262458 RNZ262439:RNZ262458 RXV262439:RXV262458 SHR262439:SHR262458 SRN262439:SRN262458 TBJ262439:TBJ262458 TLF262439:TLF262458 TVB262439:TVB262458 UEX262439:UEX262458 UOT262439:UOT262458 UYP262439:UYP262458 VIL262439:VIL262458 VSH262439:VSH262458 WCD262439:WCD262458 WLZ262439:WLZ262458 WVV262439:WVV262458 V327975:V327994 JJ327975:JJ327994 TF327975:TF327994 ADB327975:ADB327994 AMX327975:AMX327994 AWT327975:AWT327994 BGP327975:BGP327994 BQL327975:BQL327994 CAH327975:CAH327994 CKD327975:CKD327994 CTZ327975:CTZ327994 DDV327975:DDV327994 DNR327975:DNR327994 DXN327975:DXN327994 EHJ327975:EHJ327994 ERF327975:ERF327994 FBB327975:FBB327994 FKX327975:FKX327994 FUT327975:FUT327994 GEP327975:GEP327994 GOL327975:GOL327994 GYH327975:GYH327994 HID327975:HID327994 HRZ327975:HRZ327994 IBV327975:IBV327994 ILR327975:ILR327994 IVN327975:IVN327994 JFJ327975:JFJ327994 JPF327975:JPF327994 JZB327975:JZB327994 KIX327975:KIX327994 KST327975:KST327994 LCP327975:LCP327994 LML327975:LML327994 LWH327975:LWH327994 MGD327975:MGD327994 MPZ327975:MPZ327994 MZV327975:MZV327994 NJR327975:NJR327994 NTN327975:NTN327994 ODJ327975:ODJ327994 ONF327975:ONF327994 OXB327975:OXB327994 PGX327975:PGX327994 PQT327975:PQT327994 QAP327975:QAP327994 QKL327975:QKL327994 QUH327975:QUH327994 RED327975:RED327994 RNZ327975:RNZ327994 RXV327975:RXV327994 SHR327975:SHR327994 SRN327975:SRN327994 TBJ327975:TBJ327994 TLF327975:TLF327994 TVB327975:TVB327994 UEX327975:UEX327994 UOT327975:UOT327994 UYP327975:UYP327994 VIL327975:VIL327994 VSH327975:VSH327994 WCD327975:WCD327994 WLZ327975:WLZ327994 WVV327975:WVV327994 V393511:V393530 JJ393511:JJ393530 TF393511:TF393530 ADB393511:ADB393530 AMX393511:AMX393530 AWT393511:AWT393530 BGP393511:BGP393530 BQL393511:BQL393530 CAH393511:CAH393530 CKD393511:CKD393530 CTZ393511:CTZ393530 DDV393511:DDV393530 DNR393511:DNR393530 DXN393511:DXN393530 EHJ393511:EHJ393530 ERF393511:ERF393530 FBB393511:FBB393530 FKX393511:FKX393530 FUT393511:FUT393530 GEP393511:GEP393530 GOL393511:GOL393530 GYH393511:GYH393530 HID393511:HID393530 HRZ393511:HRZ393530 IBV393511:IBV393530 ILR393511:ILR393530 IVN393511:IVN393530 JFJ393511:JFJ393530 JPF393511:JPF393530 JZB393511:JZB393530 KIX393511:KIX393530 KST393511:KST393530 LCP393511:LCP393530 LML393511:LML393530 LWH393511:LWH393530 MGD393511:MGD393530 MPZ393511:MPZ393530 MZV393511:MZV393530 NJR393511:NJR393530 NTN393511:NTN393530 ODJ393511:ODJ393530 ONF393511:ONF393530 OXB393511:OXB393530 PGX393511:PGX393530 PQT393511:PQT393530 QAP393511:QAP393530 QKL393511:QKL393530 QUH393511:QUH393530 RED393511:RED393530 RNZ393511:RNZ393530 RXV393511:RXV393530 SHR393511:SHR393530 SRN393511:SRN393530 TBJ393511:TBJ393530 TLF393511:TLF393530 TVB393511:TVB393530 UEX393511:UEX393530 UOT393511:UOT393530 UYP393511:UYP393530 VIL393511:VIL393530 VSH393511:VSH393530 WCD393511:WCD393530 WLZ393511:WLZ393530 WVV393511:WVV393530 V459047:V459066 JJ459047:JJ459066 TF459047:TF459066 ADB459047:ADB459066 AMX459047:AMX459066 AWT459047:AWT459066 BGP459047:BGP459066 BQL459047:BQL459066 CAH459047:CAH459066 CKD459047:CKD459066 CTZ459047:CTZ459066 DDV459047:DDV459066 DNR459047:DNR459066 DXN459047:DXN459066 EHJ459047:EHJ459066 ERF459047:ERF459066 FBB459047:FBB459066 FKX459047:FKX459066 FUT459047:FUT459066 GEP459047:GEP459066 GOL459047:GOL459066 GYH459047:GYH459066 HID459047:HID459066 HRZ459047:HRZ459066 IBV459047:IBV459066 ILR459047:ILR459066 IVN459047:IVN459066 JFJ459047:JFJ459066 JPF459047:JPF459066 JZB459047:JZB459066 KIX459047:KIX459066 KST459047:KST459066 LCP459047:LCP459066 LML459047:LML459066 LWH459047:LWH459066 MGD459047:MGD459066 MPZ459047:MPZ459066 MZV459047:MZV459066 NJR459047:NJR459066 NTN459047:NTN459066 ODJ459047:ODJ459066 ONF459047:ONF459066 OXB459047:OXB459066 PGX459047:PGX459066 PQT459047:PQT459066 QAP459047:QAP459066 QKL459047:QKL459066 QUH459047:QUH459066 RED459047:RED459066 RNZ459047:RNZ459066 RXV459047:RXV459066 SHR459047:SHR459066 SRN459047:SRN459066 TBJ459047:TBJ459066 TLF459047:TLF459066 TVB459047:TVB459066 UEX459047:UEX459066 UOT459047:UOT459066 UYP459047:UYP459066 VIL459047:VIL459066 VSH459047:VSH459066 WCD459047:WCD459066 WLZ459047:WLZ459066 WVV459047:WVV459066 V524583:V524602 JJ524583:JJ524602 TF524583:TF524602 ADB524583:ADB524602 AMX524583:AMX524602 AWT524583:AWT524602 BGP524583:BGP524602 BQL524583:BQL524602 CAH524583:CAH524602 CKD524583:CKD524602 CTZ524583:CTZ524602 DDV524583:DDV524602 DNR524583:DNR524602 DXN524583:DXN524602 EHJ524583:EHJ524602 ERF524583:ERF524602 FBB524583:FBB524602 FKX524583:FKX524602 FUT524583:FUT524602 GEP524583:GEP524602 GOL524583:GOL524602 GYH524583:GYH524602 HID524583:HID524602 HRZ524583:HRZ524602 IBV524583:IBV524602 ILR524583:ILR524602 IVN524583:IVN524602 JFJ524583:JFJ524602 JPF524583:JPF524602 JZB524583:JZB524602 KIX524583:KIX524602 KST524583:KST524602 LCP524583:LCP524602 LML524583:LML524602 LWH524583:LWH524602 MGD524583:MGD524602 MPZ524583:MPZ524602 MZV524583:MZV524602 NJR524583:NJR524602 NTN524583:NTN524602 ODJ524583:ODJ524602 ONF524583:ONF524602 OXB524583:OXB524602 PGX524583:PGX524602 PQT524583:PQT524602 QAP524583:QAP524602 QKL524583:QKL524602 QUH524583:QUH524602 RED524583:RED524602 RNZ524583:RNZ524602 RXV524583:RXV524602 SHR524583:SHR524602 SRN524583:SRN524602 TBJ524583:TBJ524602 TLF524583:TLF524602 TVB524583:TVB524602 UEX524583:UEX524602 UOT524583:UOT524602 UYP524583:UYP524602 VIL524583:VIL524602 VSH524583:VSH524602 WCD524583:WCD524602 WLZ524583:WLZ524602 WVV524583:WVV524602 V590119:V590138 JJ590119:JJ590138 TF590119:TF590138 ADB590119:ADB590138 AMX590119:AMX590138 AWT590119:AWT590138 BGP590119:BGP590138 BQL590119:BQL590138 CAH590119:CAH590138 CKD590119:CKD590138 CTZ590119:CTZ590138 DDV590119:DDV590138 DNR590119:DNR590138 DXN590119:DXN590138 EHJ590119:EHJ590138 ERF590119:ERF590138 FBB590119:FBB590138 FKX590119:FKX590138 FUT590119:FUT590138 GEP590119:GEP590138 GOL590119:GOL590138 GYH590119:GYH590138 HID590119:HID590138 HRZ590119:HRZ590138 IBV590119:IBV590138 ILR590119:ILR590138 IVN590119:IVN590138 JFJ590119:JFJ590138 JPF590119:JPF590138 JZB590119:JZB590138 KIX590119:KIX590138 KST590119:KST590138 LCP590119:LCP590138 LML590119:LML590138 LWH590119:LWH590138 MGD590119:MGD590138 MPZ590119:MPZ590138 MZV590119:MZV590138 NJR590119:NJR590138 NTN590119:NTN590138 ODJ590119:ODJ590138 ONF590119:ONF590138 OXB590119:OXB590138 PGX590119:PGX590138 PQT590119:PQT590138 QAP590119:QAP590138 QKL590119:QKL590138 QUH590119:QUH590138 RED590119:RED590138 RNZ590119:RNZ590138 RXV590119:RXV590138 SHR590119:SHR590138 SRN590119:SRN590138 TBJ590119:TBJ590138 TLF590119:TLF590138 TVB590119:TVB590138 UEX590119:UEX590138 UOT590119:UOT590138 UYP590119:UYP590138 VIL590119:VIL590138 VSH590119:VSH590138 WCD590119:WCD590138 WLZ590119:WLZ590138 WVV590119:WVV590138 V655655:V655674 JJ655655:JJ655674 TF655655:TF655674 ADB655655:ADB655674 AMX655655:AMX655674 AWT655655:AWT655674 BGP655655:BGP655674 BQL655655:BQL655674 CAH655655:CAH655674 CKD655655:CKD655674 CTZ655655:CTZ655674 DDV655655:DDV655674 DNR655655:DNR655674 DXN655655:DXN655674 EHJ655655:EHJ655674 ERF655655:ERF655674 FBB655655:FBB655674 FKX655655:FKX655674 FUT655655:FUT655674 GEP655655:GEP655674 GOL655655:GOL655674 GYH655655:GYH655674 HID655655:HID655674 HRZ655655:HRZ655674 IBV655655:IBV655674 ILR655655:ILR655674 IVN655655:IVN655674 JFJ655655:JFJ655674 JPF655655:JPF655674 JZB655655:JZB655674 KIX655655:KIX655674 KST655655:KST655674 LCP655655:LCP655674 LML655655:LML655674 LWH655655:LWH655674 MGD655655:MGD655674 MPZ655655:MPZ655674 MZV655655:MZV655674 NJR655655:NJR655674 NTN655655:NTN655674 ODJ655655:ODJ655674 ONF655655:ONF655674 OXB655655:OXB655674 PGX655655:PGX655674 PQT655655:PQT655674 QAP655655:QAP655674 QKL655655:QKL655674 QUH655655:QUH655674 RED655655:RED655674 RNZ655655:RNZ655674 RXV655655:RXV655674 SHR655655:SHR655674 SRN655655:SRN655674 TBJ655655:TBJ655674 TLF655655:TLF655674 TVB655655:TVB655674 UEX655655:UEX655674 UOT655655:UOT655674 UYP655655:UYP655674 VIL655655:VIL655674 VSH655655:VSH655674 WCD655655:WCD655674 WLZ655655:WLZ655674 WVV655655:WVV655674 V721191:V721210 JJ721191:JJ721210 TF721191:TF721210 ADB721191:ADB721210 AMX721191:AMX721210 AWT721191:AWT721210 BGP721191:BGP721210 BQL721191:BQL721210 CAH721191:CAH721210 CKD721191:CKD721210 CTZ721191:CTZ721210 DDV721191:DDV721210 DNR721191:DNR721210 DXN721191:DXN721210 EHJ721191:EHJ721210 ERF721191:ERF721210 FBB721191:FBB721210 FKX721191:FKX721210 FUT721191:FUT721210 GEP721191:GEP721210 GOL721191:GOL721210 GYH721191:GYH721210 HID721191:HID721210 HRZ721191:HRZ721210 IBV721191:IBV721210 ILR721191:ILR721210 IVN721191:IVN721210 JFJ721191:JFJ721210 JPF721191:JPF721210 JZB721191:JZB721210 KIX721191:KIX721210 KST721191:KST721210 LCP721191:LCP721210 LML721191:LML721210 LWH721191:LWH721210 MGD721191:MGD721210 MPZ721191:MPZ721210 MZV721191:MZV721210 NJR721191:NJR721210 NTN721191:NTN721210 ODJ721191:ODJ721210 ONF721191:ONF721210 OXB721191:OXB721210 PGX721191:PGX721210 PQT721191:PQT721210 QAP721191:QAP721210 QKL721191:QKL721210 QUH721191:QUH721210 RED721191:RED721210 RNZ721191:RNZ721210 RXV721191:RXV721210 SHR721191:SHR721210 SRN721191:SRN721210 TBJ721191:TBJ721210 TLF721191:TLF721210 TVB721191:TVB721210 UEX721191:UEX721210 UOT721191:UOT721210 UYP721191:UYP721210 VIL721191:VIL721210 VSH721191:VSH721210 WCD721191:WCD721210 WLZ721191:WLZ721210 WVV721191:WVV721210 V786727:V786746 JJ786727:JJ786746 TF786727:TF786746 ADB786727:ADB786746 AMX786727:AMX786746 AWT786727:AWT786746 BGP786727:BGP786746 BQL786727:BQL786746 CAH786727:CAH786746 CKD786727:CKD786746 CTZ786727:CTZ786746 DDV786727:DDV786746 DNR786727:DNR786746 DXN786727:DXN786746 EHJ786727:EHJ786746 ERF786727:ERF786746 FBB786727:FBB786746 FKX786727:FKX786746 FUT786727:FUT786746 GEP786727:GEP786746 GOL786727:GOL786746 GYH786727:GYH786746 HID786727:HID786746 HRZ786727:HRZ786746 IBV786727:IBV786746 ILR786727:ILR786746 IVN786727:IVN786746 JFJ786727:JFJ786746 JPF786727:JPF786746 JZB786727:JZB786746 KIX786727:KIX786746 KST786727:KST786746 LCP786727:LCP786746 LML786727:LML786746 LWH786727:LWH786746 MGD786727:MGD786746 MPZ786727:MPZ786746 MZV786727:MZV786746 NJR786727:NJR786746 NTN786727:NTN786746 ODJ786727:ODJ786746 ONF786727:ONF786746 OXB786727:OXB786746 PGX786727:PGX786746 PQT786727:PQT786746 QAP786727:QAP786746 QKL786727:QKL786746 QUH786727:QUH786746 RED786727:RED786746 RNZ786727:RNZ786746 RXV786727:RXV786746 SHR786727:SHR786746 SRN786727:SRN786746 TBJ786727:TBJ786746 TLF786727:TLF786746 TVB786727:TVB786746 UEX786727:UEX786746 UOT786727:UOT786746 UYP786727:UYP786746 VIL786727:VIL786746 VSH786727:VSH786746 WCD786727:WCD786746 WLZ786727:WLZ786746 WVV786727:WVV786746 V852263:V852282 JJ852263:JJ852282 TF852263:TF852282 ADB852263:ADB852282 AMX852263:AMX852282 AWT852263:AWT852282 BGP852263:BGP852282 BQL852263:BQL852282 CAH852263:CAH852282 CKD852263:CKD852282 CTZ852263:CTZ852282 DDV852263:DDV852282 DNR852263:DNR852282 DXN852263:DXN852282 EHJ852263:EHJ852282 ERF852263:ERF852282 FBB852263:FBB852282 FKX852263:FKX852282 FUT852263:FUT852282 GEP852263:GEP852282 GOL852263:GOL852282 GYH852263:GYH852282 HID852263:HID852282 HRZ852263:HRZ852282 IBV852263:IBV852282 ILR852263:ILR852282 IVN852263:IVN852282 JFJ852263:JFJ852282 JPF852263:JPF852282 JZB852263:JZB852282 KIX852263:KIX852282 KST852263:KST852282 LCP852263:LCP852282 LML852263:LML852282 LWH852263:LWH852282 MGD852263:MGD852282 MPZ852263:MPZ852282 MZV852263:MZV852282 NJR852263:NJR852282 NTN852263:NTN852282 ODJ852263:ODJ852282 ONF852263:ONF852282 OXB852263:OXB852282 PGX852263:PGX852282 PQT852263:PQT852282 QAP852263:QAP852282 QKL852263:QKL852282 QUH852263:QUH852282 RED852263:RED852282 RNZ852263:RNZ852282 RXV852263:RXV852282 SHR852263:SHR852282 SRN852263:SRN852282 TBJ852263:TBJ852282 TLF852263:TLF852282 TVB852263:TVB852282 UEX852263:UEX852282 UOT852263:UOT852282 UYP852263:UYP852282 VIL852263:VIL852282 VSH852263:VSH852282 WCD852263:WCD852282 WLZ852263:WLZ852282 WVV852263:WVV852282 V917799:V917818 JJ917799:JJ917818 TF917799:TF917818 ADB917799:ADB917818 AMX917799:AMX917818 AWT917799:AWT917818 BGP917799:BGP917818 BQL917799:BQL917818 CAH917799:CAH917818 CKD917799:CKD917818 CTZ917799:CTZ917818 DDV917799:DDV917818 DNR917799:DNR917818 DXN917799:DXN917818 EHJ917799:EHJ917818 ERF917799:ERF917818 FBB917799:FBB917818 FKX917799:FKX917818 FUT917799:FUT917818 GEP917799:GEP917818 GOL917799:GOL917818 GYH917799:GYH917818 HID917799:HID917818 HRZ917799:HRZ917818 IBV917799:IBV917818 ILR917799:ILR917818 IVN917799:IVN917818 JFJ917799:JFJ917818 JPF917799:JPF917818 JZB917799:JZB917818 KIX917799:KIX917818 KST917799:KST917818 LCP917799:LCP917818 LML917799:LML917818 LWH917799:LWH917818 MGD917799:MGD917818 MPZ917799:MPZ917818 MZV917799:MZV917818 NJR917799:NJR917818 NTN917799:NTN917818 ODJ917799:ODJ917818 ONF917799:ONF917818 OXB917799:OXB917818 PGX917799:PGX917818 PQT917799:PQT917818 QAP917799:QAP917818 QKL917799:QKL917818 QUH917799:QUH917818 RED917799:RED917818 RNZ917799:RNZ917818 RXV917799:RXV917818 SHR917799:SHR917818 SRN917799:SRN917818 TBJ917799:TBJ917818 TLF917799:TLF917818 TVB917799:TVB917818 UEX917799:UEX917818 UOT917799:UOT917818 UYP917799:UYP917818 VIL917799:VIL917818 VSH917799:VSH917818 WCD917799:WCD917818 WLZ917799:WLZ917818 WVV917799:WVV917818 V983335:V983354 JJ983335:JJ983354 TF983335:TF983354 ADB983335:ADB983354 AMX983335:AMX983354 AWT983335:AWT983354 BGP983335:BGP983354 BQL983335:BQL983354 CAH983335:CAH983354 CKD983335:CKD983354 CTZ983335:CTZ983354 DDV983335:DDV983354 DNR983335:DNR983354 DXN983335:DXN983354 EHJ983335:EHJ983354 ERF983335:ERF983354 FBB983335:FBB983354 FKX983335:FKX983354 FUT983335:FUT983354 GEP983335:GEP983354 GOL983335:GOL983354 GYH983335:GYH983354 HID983335:HID983354 HRZ983335:HRZ983354 IBV983335:IBV983354 ILR983335:ILR983354 IVN983335:IVN983354 JFJ983335:JFJ983354 JPF983335:JPF983354 JZB983335:JZB983354 KIX983335:KIX983354 KST983335:KST983354 LCP983335:LCP983354 LML983335:LML983354 LWH983335:LWH983354 MGD983335:MGD983354 MPZ983335:MPZ983354 MZV983335:MZV983354 NJR983335:NJR983354 NTN983335:NTN983354 ODJ983335:ODJ983354 ONF983335:ONF983354 OXB983335:OXB983354 PGX983335:PGX983354 PQT983335:PQT983354 QAP983335:QAP983354 QKL983335:QKL983354 QUH983335:QUH983354 RED983335:RED983354 RNZ983335:RNZ983354 RXV983335:RXV983354 SHR983335:SHR983354 SRN983335:SRN983354 TBJ983335:TBJ983354 TLF983335:TLF983354 TVB983335:TVB983354 UEX983335:UEX983354 UOT983335:UOT983354 UYP983335:UYP983354 VIL983335:VIL983354 VSH983335:VSH983354 WCD983335:WCD983354 WLZ983335:WLZ983354 JJ31:JJ32 TF31:TF32 ADB31:ADB32 AMX31:AMX32 AWT31:AWT32 BGP31:BGP32 BQL31:BQL32 CAH31:CAH32 CKD31:CKD32 CTZ31:CTZ32 DDV31:DDV32 DNR31:DNR32 DXN31:DXN32 EHJ31:EHJ32 ERF31:ERF32 FBB31:FBB32 FKX31:FKX32 FUT31:FUT32 GEP31:GEP32 GOL31:GOL32 GYH31:GYH32 HID31:HID32 HRZ31:HRZ32 IBV31:IBV32 ILR31:ILR32 IVN31:IVN32 JFJ31:JFJ32 JPF31:JPF32 JZB31:JZB32 KIX31:KIX32 KST31:KST32 LCP31:LCP32 LML31:LML32 LWH31:LWH32 MGD31:MGD32 MPZ31:MPZ32 MZV31:MZV32 NJR31:NJR32 NTN31:NTN32 ODJ31:ODJ32 ONF31:ONF32 OXB31:OXB32 PGX31:PGX32 PQT31:PQT32 QAP31:QAP32 QKL31:QKL32 QUH31:QUH32 RED31:RED32 RNZ31:RNZ32 RXV31:RXV32 SHR31:SHR32 SRN31:SRN32 TBJ31:TBJ32 TLF31:TLF32 TVB31:TVB32 UEX31:UEX32 UOT31:UOT32 UYP31:UYP32 VIL31:VIL32 VSH31:VSH32 WCD31:WCD32 WLZ31:WLZ32 WVV31:WVV32 JJ35:JJ298 TF35:TF298 ADB35:ADB298 AMX35:AMX298 AWT35:AWT298 BGP35:BGP298 BQL35:BQL298 CAH35:CAH298 CKD35:CKD298 CTZ35:CTZ298 DDV35:DDV298 DNR35:DNR298 DXN35:DXN298 EHJ35:EHJ298 ERF35:ERF298 FBB35:FBB298 FKX35:FKX298 FUT35:FUT298 GEP35:GEP298 GOL35:GOL298 GYH35:GYH298 HID35:HID298 HRZ35:HRZ298 IBV35:IBV298 ILR35:ILR298 IVN35:IVN298 JFJ35:JFJ298 JPF35:JPF298 JZB35:JZB298 KIX35:KIX298 KST35:KST298 LCP35:LCP298 LML35:LML298 LWH35:LWH298 MGD35:MGD298 MPZ35:MPZ298 MZV35:MZV298 NJR35:NJR298 NTN35:NTN298 ODJ35:ODJ298 ONF35:ONF298 OXB35:OXB298 PGX35:PGX298 PQT35:PQT298 QAP35:QAP298 QKL35:QKL298 QUH35:QUH298 RED35:RED298 RNZ35:RNZ298 RXV35:RXV298 SHR35:SHR298 SRN35:SRN298 TBJ35:TBJ298 TLF35:TLF298 TVB35:TVB298 UEX35:UEX298 UOT35:UOT298 UYP35:UYP298 VIL35:VIL298 VSH35:VSH298 WCD35:WCD298 WLZ35:WLZ298 WVV35:WVV298" xr:uid="{5C456ECF-4F4A-4259-8645-2CEA5A7849FD}">
      <formula1>"firm, as available and interruptible, other (specify in column AH)"</formula1>
    </dataValidation>
    <dataValidation type="list" allowBlank="1" showInputMessage="1" showErrorMessage="1" sqref="K65831:K65850 IW65831:IW65850 SS65831:SS65850 ACO65831:ACO65850 AMK65831:AMK65850 AWG65831:AWG65850 BGC65831:BGC65850 BPY65831:BPY65850 BZU65831:BZU65850 CJQ65831:CJQ65850 CTM65831:CTM65850 DDI65831:DDI65850 DNE65831:DNE65850 DXA65831:DXA65850 EGW65831:EGW65850 EQS65831:EQS65850 FAO65831:FAO65850 FKK65831:FKK65850 FUG65831:FUG65850 GEC65831:GEC65850 GNY65831:GNY65850 GXU65831:GXU65850 HHQ65831:HHQ65850 HRM65831:HRM65850 IBI65831:IBI65850 ILE65831:ILE65850 IVA65831:IVA65850 JEW65831:JEW65850 JOS65831:JOS65850 JYO65831:JYO65850 KIK65831:KIK65850 KSG65831:KSG65850 LCC65831:LCC65850 LLY65831:LLY65850 LVU65831:LVU65850 MFQ65831:MFQ65850 MPM65831:MPM65850 MZI65831:MZI65850 NJE65831:NJE65850 NTA65831:NTA65850 OCW65831:OCW65850 OMS65831:OMS65850 OWO65831:OWO65850 PGK65831:PGK65850 PQG65831:PQG65850 QAC65831:QAC65850 QJY65831:QJY65850 QTU65831:QTU65850 RDQ65831:RDQ65850 RNM65831:RNM65850 RXI65831:RXI65850 SHE65831:SHE65850 SRA65831:SRA65850 TAW65831:TAW65850 TKS65831:TKS65850 TUO65831:TUO65850 UEK65831:UEK65850 UOG65831:UOG65850 UYC65831:UYC65850 VHY65831:VHY65850 VRU65831:VRU65850 WBQ65831:WBQ65850 WLM65831:WLM65850 WVI65831:WVI65850 K131367:K131386 IW131367:IW131386 SS131367:SS131386 ACO131367:ACO131386 AMK131367:AMK131386 AWG131367:AWG131386 BGC131367:BGC131386 BPY131367:BPY131386 BZU131367:BZU131386 CJQ131367:CJQ131386 CTM131367:CTM131386 DDI131367:DDI131386 DNE131367:DNE131386 DXA131367:DXA131386 EGW131367:EGW131386 EQS131367:EQS131386 FAO131367:FAO131386 FKK131367:FKK131386 FUG131367:FUG131386 GEC131367:GEC131386 GNY131367:GNY131386 GXU131367:GXU131386 HHQ131367:HHQ131386 HRM131367:HRM131386 IBI131367:IBI131386 ILE131367:ILE131386 IVA131367:IVA131386 JEW131367:JEW131386 JOS131367:JOS131386 JYO131367:JYO131386 KIK131367:KIK131386 KSG131367:KSG131386 LCC131367:LCC131386 LLY131367:LLY131386 LVU131367:LVU131386 MFQ131367:MFQ131386 MPM131367:MPM131386 MZI131367:MZI131386 NJE131367:NJE131386 NTA131367:NTA131386 OCW131367:OCW131386 OMS131367:OMS131386 OWO131367:OWO131386 PGK131367:PGK131386 PQG131367:PQG131386 QAC131367:QAC131386 QJY131367:QJY131386 QTU131367:QTU131386 RDQ131367:RDQ131386 RNM131367:RNM131386 RXI131367:RXI131386 SHE131367:SHE131386 SRA131367:SRA131386 TAW131367:TAW131386 TKS131367:TKS131386 TUO131367:TUO131386 UEK131367:UEK131386 UOG131367:UOG131386 UYC131367:UYC131386 VHY131367:VHY131386 VRU131367:VRU131386 WBQ131367:WBQ131386 WLM131367:WLM131386 WVI131367:WVI131386 K196903:K196922 IW196903:IW196922 SS196903:SS196922 ACO196903:ACO196922 AMK196903:AMK196922 AWG196903:AWG196922 BGC196903:BGC196922 BPY196903:BPY196922 BZU196903:BZU196922 CJQ196903:CJQ196922 CTM196903:CTM196922 DDI196903:DDI196922 DNE196903:DNE196922 DXA196903:DXA196922 EGW196903:EGW196922 EQS196903:EQS196922 FAO196903:FAO196922 FKK196903:FKK196922 FUG196903:FUG196922 GEC196903:GEC196922 GNY196903:GNY196922 GXU196903:GXU196922 HHQ196903:HHQ196922 HRM196903:HRM196922 IBI196903:IBI196922 ILE196903:ILE196922 IVA196903:IVA196922 JEW196903:JEW196922 JOS196903:JOS196922 JYO196903:JYO196922 KIK196903:KIK196922 KSG196903:KSG196922 LCC196903:LCC196922 LLY196903:LLY196922 LVU196903:LVU196922 MFQ196903:MFQ196922 MPM196903:MPM196922 MZI196903:MZI196922 NJE196903:NJE196922 NTA196903:NTA196922 OCW196903:OCW196922 OMS196903:OMS196922 OWO196903:OWO196922 PGK196903:PGK196922 PQG196903:PQG196922 QAC196903:QAC196922 QJY196903:QJY196922 QTU196903:QTU196922 RDQ196903:RDQ196922 RNM196903:RNM196922 RXI196903:RXI196922 SHE196903:SHE196922 SRA196903:SRA196922 TAW196903:TAW196922 TKS196903:TKS196922 TUO196903:TUO196922 UEK196903:UEK196922 UOG196903:UOG196922 UYC196903:UYC196922 VHY196903:VHY196922 VRU196903:VRU196922 WBQ196903:WBQ196922 WLM196903:WLM196922 WVI196903:WVI196922 K262439:K262458 IW262439:IW262458 SS262439:SS262458 ACO262439:ACO262458 AMK262439:AMK262458 AWG262439:AWG262458 BGC262439:BGC262458 BPY262439:BPY262458 BZU262439:BZU262458 CJQ262439:CJQ262458 CTM262439:CTM262458 DDI262439:DDI262458 DNE262439:DNE262458 DXA262439:DXA262458 EGW262439:EGW262458 EQS262439:EQS262458 FAO262439:FAO262458 FKK262439:FKK262458 FUG262439:FUG262458 GEC262439:GEC262458 GNY262439:GNY262458 GXU262439:GXU262458 HHQ262439:HHQ262458 HRM262439:HRM262458 IBI262439:IBI262458 ILE262439:ILE262458 IVA262439:IVA262458 JEW262439:JEW262458 JOS262439:JOS262458 JYO262439:JYO262458 KIK262439:KIK262458 KSG262439:KSG262458 LCC262439:LCC262458 LLY262439:LLY262458 LVU262439:LVU262458 MFQ262439:MFQ262458 MPM262439:MPM262458 MZI262439:MZI262458 NJE262439:NJE262458 NTA262439:NTA262458 OCW262439:OCW262458 OMS262439:OMS262458 OWO262439:OWO262458 PGK262439:PGK262458 PQG262439:PQG262458 QAC262439:QAC262458 QJY262439:QJY262458 QTU262439:QTU262458 RDQ262439:RDQ262458 RNM262439:RNM262458 RXI262439:RXI262458 SHE262439:SHE262458 SRA262439:SRA262458 TAW262439:TAW262458 TKS262439:TKS262458 TUO262439:TUO262458 UEK262439:UEK262458 UOG262439:UOG262458 UYC262439:UYC262458 VHY262439:VHY262458 VRU262439:VRU262458 WBQ262439:WBQ262458 WLM262439:WLM262458 WVI262439:WVI262458 K327975:K327994 IW327975:IW327994 SS327975:SS327994 ACO327975:ACO327994 AMK327975:AMK327994 AWG327975:AWG327994 BGC327975:BGC327994 BPY327975:BPY327994 BZU327975:BZU327994 CJQ327975:CJQ327994 CTM327975:CTM327994 DDI327975:DDI327994 DNE327975:DNE327994 DXA327975:DXA327994 EGW327975:EGW327994 EQS327975:EQS327994 FAO327975:FAO327994 FKK327975:FKK327994 FUG327975:FUG327994 GEC327975:GEC327994 GNY327975:GNY327994 GXU327975:GXU327994 HHQ327975:HHQ327994 HRM327975:HRM327994 IBI327975:IBI327994 ILE327975:ILE327994 IVA327975:IVA327994 JEW327975:JEW327994 JOS327975:JOS327994 JYO327975:JYO327994 KIK327975:KIK327994 KSG327975:KSG327994 LCC327975:LCC327994 LLY327975:LLY327994 LVU327975:LVU327994 MFQ327975:MFQ327994 MPM327975:MPM327994 MZI327975:MZI327994 NJE327975:NJE327994 NTA327975:NTA327994 OCW327975:OCW327994 OMS327975:OMS327994 OWO327975:OWO327994 PGK327975:PGK327994 PQG327975:PQG327994 QAC327975:QAC327994 QJY327975:QJY327994 QTU327975:QTU327994 RDQ327975:RDQ327994 RNM327975:RNM327994 RXI327975:RXI327994 SHE327975:SHE327994 SRA327975:SRA327994 TAW327975:TAW327994 TKS327975:TKS327994 TUO327975:TUO327994 UEK327975:UEK327994 UOG327975:UOG327994 UYC327975:UYC327994 VHY327975:VHY327994 VRU327975:VRU327994 WBQ327975:WBQ327994 WLM327975:WLM327994 WVI327975:WVI327994 K393511:K393530 IW393511:IW393530 SS393511:SS393530 ACO393511:ACO393530 AMK393511:AMK393530 AWG393511:AWG393530 BGC393511:BGC393530 BPY393511:BPY393530 BZU393511:BZU393530 CJQ393511:CJQ393530 CTM393511:CTM393530 DDI393511:DDI393530 DNE393511:DNE393530 DXA393511:DXA393530 EGW393511:EGW393530 EQS393511:EQS393530 FAO393511:FAO393530 FKK393511:FKK393530 FUG393511:FUG393530 GEC393511:GEC393530 GNY393511:GNY393530 GXU393511:GXU393530 HHQ393511:HHQ393530 HRM393511:HRM393530 IBI393511:IBI393530 ILE393511:ILE393530 IVA393511:IVA393530 JEW393511:JEW393530 JOS393511:JOS393530 JYO393511:JYO393530 KIK393511:KIK393530 KSG393511:KSG393530 LCC393511:LCC393530 LLY393511:LLY393530 LVU393511:LVU393530 MFQ393511:MFQ393530 MPM393511:MPM393530 MZI393511:MZI393530 NJE393511:NJE393530 NTA393511:NTA393530 OCW393511:OCW393530 OMS393511:OMS393530 OWO393511:OWO393530 PGK393511:PGK393530 PQG393511:PQG393530 QAC393511:QAC393530 QJY393511:QJY393530 QTU393511:QTU393530 RDQ393511:RDQ393530 RNM393511:RNM393530 RXI393511:RXI393530 SHE393511:SHE393530 SRA393511:SRA393530 TAW393511:TAW393530 TKS393511:TKS393530 TUO393511:TUO393530 UEK393511:UEK393530 UOG393511:UOG393530 UYC393511:UYC393530 VHY393511:VHY393530 VRU393511:VRU393530 WBQ393511:WBQ393530 WLM393511:WLM393530 WVI393511:WVI393530 K459047:K459066 IW459047:IW459066 SS459047:SS459066 ACO459047:ACO459066 AMK459047:AMK459066 AWG459047:AWG459066 BGC459047:BGC459066 BPY459047:BPY459066 BZU459047:BZU459066 CJQ459047:CJQ459066 CTM459047:CTM459066 DDI459047:DDI459066 DNE459047:DNE459066 DXA459047:DXA459066 EGW459047:EGW459066 EQS459047:EQS459066 FAO459047:FAO459066 FKK459047:FKK459066 FUG459047:FUG459066 GEC459047:GEC459066 GNY459047:GNY459066 GXU459047:GXU459066 HHQ459047:HHQ459066 HRM459047:HRM459066 IBI459047:IBI459066 ILE459047:ILE459066 IVA459047:IVA459066 JEW459047:JEW459066 JOS459047:JOS459066 JYO459047:JYO459066 KIK459047:KIK459066 KSG459047:KSG459066 LCC459047:LCC459066 LLY459047:LLY459066 LVU459047:LVU459066 MFQ459047:MFQ459066 MPM459047:MPM459066 MZI459047:MZI459066 NJE459047:NJE459066 NTA459047:NTA459066 OCW459047:OCW459066 OMS459047:OMS459066 OWO459047:OWO459066 PGK459047:PGK459066 PQG459047:PQG459066 QAC459047:QAC459066 QJY459047:QJY459066 QTU459047:QTU459066 RDQ459047:RDQ459066 RNM459047:RNM459066 RXI459047:RXI459066 SHE459047:SHE459066 SRA459047:SRA459066 TAW459047:TAW459066 TKS459047:TKS459066 TUO459047:TUO459066 UEK459047:UEK459066 UOG459047:UOG459066 UYC459047:UYC459066 VHY459047:VHY459066 VRU459047:VRU459066 WBQ459047:WBQ459066 WLM459047:WLM459066 WVI459047:WVI459066 K524583:K524602 IW524583:IW524602 SS524583:SS524602 ACO524583:ACO524602 AMK524583:AMK524602 AWG524583:AWG524602 BGC524583:BGC524602 BPY524583:BPY524602 BZU524583:BZU524602 CJQ524583:CJQ524602 CTM524583:CTM524602 DDI524583:DDI524602 DNE524583:DNE524602 DXA524583:DXA524602 EGW524583:EGW524602 EQS524583:EQS524602 FAO524583:FAO524602 FKK524583:FKK524602 FUG524583:FUG524602 GEC524583:GEC524602 GNY524583:GNY524602 GXU524583:GXU524602 HHQ524583:HHQ524602 HRM524583:HRM524602 IBI524583:IBI524602 ILE524583:ILE524602 IVA524583:IVA524602 JEW524583:JEW524602 JOS524583:JOS524602 JYO524583:JYO524602 KIK524583:KIK524602 KSG524583:KSG524602 LCC524583:LCC524602 LLY524583:LLY524602 LVU524583:LVU524602 MFQ524583:MFQ524602 MPM524583:MPM524602 MZI524583:MZI524602 NJE524583:NJE524602 NTA524583:NTA524602 OCW524583:OCW524602 OMS524583:OMS524602 OWO524583:OWO524602 PGK524583:PGK524602 PQG524583:PQG524602 QAC524583:QAC524602 QJY524583:QJY524602 QTU524583:QTU524602 RDQ524583:RDQ524602 RNM524583:RNM524602 RXI524583:RXI524602 SHE524583:SHE524602 SRA524583:SRA524602 TAW524583:TAW524602 TKS524583:TKS524602 TUO524583:TUO524602 UEK524583:UEK524602 UOG524583:UOG524602 UYC524583:UYC524602 VHY524583:VHY524602 VRU524583:VRU524602 WBQ524583:WBQ524602 WLM524583:WLM524602 WVI524583:WVI524602 K590119:K590138 IW590119:IW590138 SS590119:SS590138 ACO590119:ACO590138 AMK590119:AMK590138 AWG590119:AWG590138 BGC590119:BGC590138 BPY590119:BPY590138 BZU590119:BZU590138 CJQ590119:CJQ590138 CTM590119:CTM590138 DDI590119:DDI590138 DNE590119:DNE590138 DXA590119:DXA590138 EGW590119:EGW590138 EQS590119:EQS590138 FAO590119:FAO590138 FKK590119:FKK590138 FUG590119:FUG590138 GEC590119:GEC590138 GNY590119:GNY590138 GXU590119:GXU590138 HHQ590119:HHQ590138 HRM590119:HRM590138 IBI590119:IBI590138 ILE590119:ILE590138 IVA590119:IVA590138 JEW590119:JEW590138 JOS590119:JOS590138 JYO590119:JYO590138 KIK590119:KIK590138 KSG590119:KSG590138 LCC590119:LCC590138 LLY590119:LLY590138 LVU590119:LVU590138 MFQ590119:MFQ590138 MPM590119:MPM590138 MZI590119:MZI590138 NJE590119:NJE590138 NTA590119:NTA590138 OCW590119:OCW590138 OMS590119:OMS590138 OWO590119:OWO590138 PGK590119:PGK590138 PQG590119:PQG590138 QAC590119:QAC590138 QJY590119:QJY590138 QTU590119:QTU590138 RDQ590119:RDQ590138 RNM590119:RNM590138 RXI590119:RXI590138 SHE590119:SHE590138 SRA590119:SRA590138 TAW590119:TAW590138 TKS590119:TKS590138 TUO590119:TUO590138 UEK590119:UEK590138 UOG590119:UOG590138 UYC590119:UYC590138 VHY590119:VHY590138 VRU590119:VRU590138 WBQ590119:WBQ590138 WLM590119:WLM590138 WVI590119:WVI590138 K655655:K655674 IW655655:IW655674 SS655655:SS655674 ACO655655:ACO655674 AMK655655:AMK655674 AWG655655:AWG655674 BGC655655:BGC655674 BPY655655:BPY655674 BZU655655:BZU655674 CJQ655655:CJQ655674 CTM655655:CTM655674 DDI655655:DDI655674 DNE655655:DNE655674 DXA655655:DXA655674 EGW655655:EGW655674 EQS655655:EQS655674 FAO655655:FAO655674 FKK655655:FKK655674 FUG655655:FUG655674 GEC655655:GEC655674 GNY655655:GNY655674 GXU655655:GXU655674 HHQ655655:HHQ655674 HRM655655:HRM655674 IBI655655:IBI655674 ILE655655:ILE655674 IVA655655:IVA655674 JEW655655:JEW655674 JOS655655:JOS655674 JYO655655:JYO655674 KIK655655:KIK655674 KSG655655:KSG655674 LCC655655:LCC655674 LLY655655:LLY655674 LVU655655:LVU655674 MFQ655655:MFQ655674 MPM655655:MPM655674 MZI655655:MZI655674 NJE655655:NJE655674 NTA655655:NTA655674 OCW655655:OCW655674 OMS655655:OMS655674 OWO655655:OWO655674 PGK655655:PGK655674 PQG655655:PQG655674 QAC655655:QAC655674 QJY655655:QJY655674 QTU655655:QTU655674 RDQ655655:RDQ655674 RNM655655:RNM655674 RXI655655:RXI655674 SHE655655:SHE655674 SRA655655:SRA655674 TAW655655:TAW655674 TKS655655:TKS655674 TUO655655:TUO655674 UEK655655:UEK655674 UOG655655:UOG655674 UYC655655:UYC655674 VHY655655:VHY655674 VRU655655:VRU655674 WBQ655655:WBQ655674 WLM655655:WLM655674 WVI655655:WVI655674 K721191:K721210 IW721191:IW721210 SS721191:SS721210 ACO721191:ACO721210 AMK721191:AMK721210 AWG721191:AWG721210 BGC721191:BGC721210 BPY721191:BPY721210 BZU721191:BZU721210 CJQ721191:CJQ721210 CTM721191:CTM721210 DDI721191:DDI721210 DNE721191:DNE721210 DXA721191:DXA721210 EGW721191:EGW721210 EQS721191:EQS721210 FAO721191:FAO721210 FKK721191:FKK721210 FUG721191:FUG721210 GEC721191:GEC721210 GNY721191:GNY721210 GXU721191:GXU721210 HHQ721191:HHQ721210 HRM721191:HRM721210 IBI721191:IBI721210 ILE721191:ILE721210 IVA721191:IVA721210 JEW721191:JEW721210 JOS721191:JOS721210 JYO721191:JYO721210 KIK721191:KIK721210 KSG721191:KSG721210 LCC721191:LCC721210 LLY721191:LLY721210 LVU721191:LVU721210 MFQ721191:MFQ721210 MPM721191:MPM721210 MZI721191:MZI721210 NJE721191:NJE721210 NTA721191:NTA721210 OCW721191:OCW721210 OMS721191:OMS721210 OWO721191:OWO721210 PGK721191:PGK721210 PQG721191:PQG721210 QAC721191:QAC721210 QJY721191:QJY721210 QTU721191:QTU721210 RDQ721191:RDQ721210 RNM721191:RNM721210 RXI721191:RXI721210 SHE721191:SHE721210 SRA721191:SRA721210 TAW721191:TAW721210 TKS721191:TKS721210 TUO721191:TUO721210 UEK721191:UEK721210 UOG721191:UOG721210 UYC721191:UYC721210 VHY721191:VHY721210 VRU721191:VRU721210 WBQ721191:WBQ721210 WLM721191:WLM721210 WVI721191:WVI721210 K786727:K786746 IW786727:IW786746 SS786727:SS786746 ACO786727:ACO786746 AMK786727:AMK786746 AWG786727:AWG786746 BGC786727:BGC786746 BPY786727:BPY786746 BZU786727:BZU786746 CJQ786727:CJQ786746 CTM786727:CTM786746 DDI786727:DDI786746 DNE786727:DNE786746 DXA786727:DXA786746 EGW786727:EGW786746 EQS786727:EQS786746 FAO786727:FAO786746 FKK786727:FKK786746 FUG786727:FUG786746 GEC786727:GEC786746 GNY786727:GNY786746 GXU786727:GXU786746 HHQ786727:HHQ786746 HRM786727:HRM786746 IBI786727:IBI786746 ILE786727:ILE786746 IVA786727:IVA786746 JEW786727:JEW786746 JOS786727:JOS786746 JYO786727:JYO786746 KIK786727:KIK786746 KSG786727:KSG786746 LCC786727:LCC786746 LLY786727:LLY786746 LVU786727:LVU786746 MFQ786727:MFQ786746 MPM786727:MPM786746 MZI786727:MZI786746 NJE786727:NJE786746 NTA786727:NTA786746 OCW786727:OCW786746 OMS786727:OMS786746 OWO786727:OWO786746 PGK786727:PGK786746 PQG786727:PQG786746 QAC786727:QAC786746 QJY786727:QJY786746 QTU786727:QTU786746 RDQ786727:RDQ786746 RNM786727:RNM786746 RXI786727:RXI786746 SHE786727:SHE786746 SRA786727:SRA786746 TAW786727:TAW786746 TKS786727:TKS786746 TUO786727:TUO786746 UEK786727:UEK786746 UOG786727:UOG786746 UYC786727:UYC786746 VHY786727:VHY786746 VRU786727:VRU786746 WBQ786727:WBQ786746 WLM786727:WLM786746 WVI786727:WVI786746 K852263:K852282 IW852263:IW852282 SS852263:SS852282 ACO852263:ACO852282 AMK852263:AMK852282 AWG852263:AWG852282 BGC852263:BGC852282 BPY852263:BPY852282 BZU852263:BZU852282 CJQ852263:CJQ852282 CTM852263:CTM852282 DDI852263:DDI852282 DNE852263:DNE852282 DXA852263:DXA852282 EGW852263:EGW852282 EQS852263:EQS852282 FAO852263:FAO852282 FKK852263:FKK852282 FUG852263:FUG852282 GEC852263:GEC852282 GNY852263:GNY852282 GXU852263:GXU852282 HHQ852263:HHQ852282 HRM852263:HRM852282 IBI852263:IBI852282 ILE852263:ILE852282 IVA852263:IVA852282 JEW852263:JEW852282 JOS852263:JOS852282 JYO852263:JYO852282 KIK852263:KIK852282 KSG852263:KSG852282 LCC852263:LCC852282 LLY852263:LLY852282 LVU852263:LVU852282 MFQ852263:MFQ852282 MPM852263:MPM852282 MZI852263:MZI852282 NJE852263:NJE852282 NTA852263:NTA852282 OCW852263:OCW852282 OMS852263:OMS852282 OWO852263:OWO852282 PGK852263:PGK852282 PQG852263:PQG852282 QAC852263:QAC852282 QJY852263:QJY852282 QTU852263:QTU852282 RDQ852263:RDQ852282 RNM852263:RNM852282 RXI852263:RXI852282 SHE852263:SHE852282 SRA852263:SRA852282 TAW852263:TAW852282 TKS852263:TKS852282 TUO852263:TUO852282 UEK852263:UEK852282 UOG852263:UOG852282 UYC852263:UYC852282 VHY852263:VHY852282 VRU852263:VRU852282 WBQ852263:WBQ852282 WLM852263:WLM852282 WVI852263:WVI852282 K917799:K917818 IW917799:IW917818 SS917799:SS917818 ACO917799:ACO917818 AMK917799:AMK917818 AWG917799:AWG917818 BGC917799:BGC917818 BPY917799:BPY917818 BZU917799:BZU917818 CJQ917799:CJQ917818 CTM917799:CTM917818 DDI917799:DDI917818 DNE917799:DNE917818 DXA917799:DXA917818 EGW917799:EGW917818 EQS917799:EQS917818 FAO917799:FAO917818 FKK917799:FKK917818 FUG917799:FUG917818 GEC917799:GEC917818 GNY917799:GNY917818 GXU917799:GXU917818 HHQ917799:HHQ917818 HRM917799:HRM917818 IBI917799:IBI917818 ILE917799:ILE917818 IVA917799:IVA917818 JEW917799:JEW917818 JOS917799:JOS917818 JYO917799:JYO917818 KIK917799:KIK917818 KSG917799:KSG917818 LCC917799:LCC917818 LLY917799:LLY917818 LVU917799:LVU917818 MFQ917799:MFQ917818 MPM917799:MPM917818 MZI917799:MZI917818 NJE917799:NJE917818 NTA917799:NTA917818 OCW917799:OCW917818 OMS917799:OMS917818 OWO917799:OWO917818 PGK917799:PGK917818 PQG917799:PQG917818 QAC917799:QAC917818 QJY917799:QJY917818 QTU917799:QTU917818 RDQ917799:RDQ917818 RNM917799:RNM917818 RXI917799:RXI917818 SHE917799:SHE917818 SRA917799:SRA917818 TAW917799:TAW917818 TKS917799:TKS917818 TUO917799:TUO917818 UEK917799:UEK917818 UOG917799:UOG917818 UYC917799:UYC917818 VHY917799:VHY917818 VRU917799:VRU917818 WBQ917799:WBQ917818 WLM917799:WLM917818 WVI917799:WVI917818 K983335:K983354 IW983335:IW983354 SS983335:SS983354 ACO983335:ACO983354 AMK983335:AMK983354 AWG983335:AWG983354 BGC983335:BGC983354 BPY983335:BPY983354 BZU983335:BZU983354 CJQ983335:CJQ983354 CTM983335:CTM983354 DDI983335:DDI983354 DNE983335:DNE983354 DXA983335:DXA983354 EGW983335:EGW983354 EQS983335:EQS983354 FAO983335:FAO983354 FKK983335:FKK983354 FUG983335:FUG983354 GEC983335:GEC983354 GNY983335:GNY983354 GXU983335:GXU983354 HHQ983335:HHQ983354 HRM983335:HRM983354 IBI983335:IBI983354 ILE983335:ILE983354 IVA983335:IVA983354 JEW983335:JEW983354 JOS983335:JOS983354 JYO983335:JYO983354 KIK983335:KIK983354 KSG983335:KSG983354 LCC983335:LCC983354 LLY983335:LLY983354 LVU983335:LVU983354 MFQ983335:MFQ983354 MPM983335:MPM983354 MZI983335:MZI983354 NJE983335:NJE983354 NTA983335:NTA983354 OCW983335:OCW983354 OMS983335:OMS983354 OWO983335:OWO983354 PGK983335:PGK983354 PQG983335:PQG983354 QAC983335:QAC983354 QJY983335:QJY983354 QTU983335:QTU983354 RDQ983335:RDQ983354 RNM983335:RNM983354 RXI983335:RXI983354 SHE983335:SHE983354 SRA983335:SRA983354 TAW983335:TAW983354 TKS983335:TKS983354 TUO983335:TUO983354 UEK983335:UEK983354 UOG983335:UOG983354 UYC983335:UYC983354 VHY983335:VHY983354 VRU983335:VRU983354 WBQ983335:WBQ983354 WLM983335:WLM983354 WVI983335:WVI983354 WVI31:WVI32 IW31:IW32 SS31:SS32 ACO31:ACO32 AMK31:AMK32 AWG31:AWG32 BGC31:BGC32 BPY31:BPY32 BZU31:BZU32 CJQ31:CJQ32 CTM31:CTM32 DDI31:DDI32 DNE31:DNE32 DXA31:DXA32 EGW31:EGW32 EQS31:EQS32 FAO31:FAO32 FKK31:FKK32 FUG31:FUG32 GEC31:GEC32 GNY31:GNY32 GXU31:GXU32 HHQ31:HHQ32 HRM31:HRM32 IBI31:IBI32 ILE31:ILE32 IVA31:IVA32 JEW31:JEW32 JOS31:JOS32 JYO31:JYO32 KIK31:KIK32 KSG31:KSG32 LCC31:LCC32 LLY31:LLY32 LVU31:LVU32 MFQ31:MFQ32 MPM31:MPM32 MZI31:MZI32 NJE31:NJE32 NTA31:NTA32 OCW31:OCW32 OMS31:OMS32 OWO31:OWO32 PGK31:PGK32 PQG31:PQG32 QAC31:QAC32 QJY31:QJY32 QTU31:QTU32 RDQ31:RDQ32 RNM31:RNM32 RXI31:RXI32 SHE31:SHE32 SRA31:SRA32 TAW31:TAW32 TKS31:TKS32 TUO31:TUO32 UEK31:UEK32 UOG31:UOG32 UYC31:UYC32 VHY31:VHY32 VRU31:VRU32 WBQ31:WBQ32 WLM31:WLM32 SS35:SS298 ACO35:ACO298 AMK35:AMK298 AWG35:AWG298 BGC35:BGC298 BPY35:BPY298 BZU35:BZU298 CJQ35:CJQ298 CTM35:CTM298 DDI35:DDI298 DNE35:DNE298 DXA35:DXA298 EGW35:EGW298 EQS35:EQS298 FAO35:FAO298 FKK35:FKK298 FUG35:FUG298 GEC35:GEC298 GNY35:GNY298 GXU35:GXU298 HHQ35:HHQ298 HRM35:HRM298 IBI35:IBI298 ILE35:ILE298 IVA35:IVA298 JEW35:JEW298 JOS35:JOS298 JYO35:JYO298 KIK35:KIK298 KSG35:KSG298 LCC35:LCC298 LLY35:LLY298 LVU35:LVU298 MFQ35:MFQ298 MPM35:MPM298 MZI35:MZI298 NJE35:NJE298 NTA35:NTA298 OCW35:OCW298 OMS35:OMS298 OWO35:OWO298 PGK35:PGK298 PQG35:PQG298 QAC35:QAC298 QJY35:QJY298 QTU35:QTU298 RDQ35:RDQ298 RNM35:RNM298 RXI35:RXI298 SHE35:SHE298 SRA35:SRA298 TAW35:TAW298 TKS35:TKS298 TUO35:TUO298 UEK35:UEK298 UOG35:UOG298 UYC35:UYC298 VHY35:VHY298 VRU35:VRU298 WBQ35:WBQ298 WLM35:WLM298 WVI35:WVI298 IW35:IW298 K14:K339" xr:uid="{12FCD48F-7D29-46CE-A9DE-B4EE8A2A55CD}">
      <formula1>"GJ, GJ/day"</formula1>
    </dataValidation>
    <dataValidation type="list" allowBlank="1" showInputMessage="1" showErrorMessage="1" sqref="P65831:P65850 JB65831:JB65850 SX65831:SX65850 ACT65831:ACT65850 AMP65831:AMP65850 AWL65831:AWL65850 BGH65831:BGH65850 BQD65831:BQD65850 BZZ65831:BZZ65850 CJV65831:CJV65850 CTR65831:CTR65850 DDN65831:DDN65850 DNJ65831:DNJ65850 DXF65831:DXF65850 EHB65831:EHB65850 EQX65831:EQX65850 FAT65831:FAT65850 FKP65831:FKP65850 FUL65831:FUL65850 GEH65831:GEH65850 GOD65831:GOD65850 GXZ65831:GXZ65850 HHV65831:HHV65850 HRR65831:HRR65850 IBN65831:IBN65850 ILJ65831:ILJ65850 IVF65831:IVF65850 JFB65831:JFB65850 JOX65831:JOX65850 JYT65831:JYT65850 KIP65831:KIP65850 KSL65831:KSL65850 LCH65831:LCH65850 LMD65831:LMD65850 LVZ65831:LVZ65850 MFV65831:MFV65850 MPR65831:MPR65850 MZN65831:MZN65850 NJJ65831:NJJ65850 NTF65831:NTF65850 ODB65831:ODB65850 OMX65831:OMX65850 OWT65831:OWT65850 PGP65831:PGP65850 PQL65831:PQL65850 QAH65831:QAH65850 QKD65831:QKD65850 QTZ65831:QTZ65850 RDV65831:RDV65850 RNR65831:RNR65850 RXN65831:RXN65850 SHJ65831:SHJ65850 SRF65831:SRF65850 TBB65831:TBB65850 TKX65831:TKX65850 TUT65831:TUT65850 UEP65831:UEP65850 UOL65831:UOL65850 UYH65831:UYH65850 VID65831:VID65850 VRZ65831:VRZ65850 WBV65831:WBV65850 WLR65831:WLR65850 WVN65831:WVN65850 P131367:P131386 JB131367:JB131386 SX131367:SX131386 ACT131367:ACT131386 AMP131367:AMP131386 AWL131367:AWL131386 BGH131367:BGH131386 BQD131367:BQD131386 BZZ131367:BZZ131386 CJV131367:CJV131386 CTR131367:CTR131386 DDN131367:DDN131386 DNJ131367:DNJ131386 DXF131367:DXF131386 EHB131367:EHB131386 EQX131367:EQX131386 FAT131367:FAT131386 FKP131367:FKP131386 FUL131367:FUL131386 GEH131367:GEH131386 GOD131367:GOD131386 GXZ131367:GXZ131386 HHV131367:HHV131386 HRR131367:HRR131386 IBN131367:IBN131386 ILJ131367:ILJ131386 IVF131367:IVF131386 JFB131367:JFB131386 JOX131367:JOX131386 JYT131367:JYT131386 KIP131367:KIP131386 KSL131367:KSL131386 LCH131367:LCH131386 LMD131367:LMD131386 LVZ131367:LVZ131386 MFV131367:MFV131386 MPR131367:MPR131386 MZN131367:MZN131386 NJJ131367:NJJ131386 NTF131367:NTF131386 ODB131367:ODB131386 OMX131367:OMX131386 OWT131367:OWT131386 PGP131367:PGP131386 PQL131367:PQL131386 QAH131367:QAH131386 QKD131367:QKD131386 QTZ131367:QTZ131386 RDV131367:RDV131386 RNR131367:RNR131386 RXN131367:RXN131386 SHJ131367:SHJ131386 SRF131367:SRF131386 TBB131367:TBB131386 TKX131367:TKX131386 TUT131367:TUT131386 UEP131367:UEP131386 UOL131367:UOL131386 UYH131367:UYH131386 VID131367:VID131386 VRZ131367:VRZ131386 WBV131367:WBV131386 WLR131367:WLR131386 WVN131367:WVN131386 P196903:P196922 JB196903:JB196922 SX196903:SX196922 ACT196903:ACT196922 AMP196903:AMP196922 AWL196903:AWL196922 BGH196903:BGH196922 BQD196903:BQD196922 BZZ196903:BZZ196922 CJV196903:CJV196922 CTR196903:CTR196922 DDN196903:DDN196922 DNJ196903:DNJ196922 DXF196903:DXF196922 EHB196903:EHB196922 EQX196903:EQX196922 FAT196903:FAT196922 FKP196903:FKP196922 FUL196903:FUL196922 GEH196903:GEH196922 GOD196903:GOD196922 GXZ196903:GXZ196922 HHV196903:HHV196922 HRR196903:HRR196922 IBN196903:IBN196922 ILJ196903:ILJ196922 IVF196903:IVF196922 JFB196903:JFB196922 JOX196903:JOX196922 JYT196903:JYT196922 KIP196903:KIP196922 KSL196903:KSL196922 LCH196903:LCH196922 LMD196903:LMD196922 LVZ196903:LVZ196922 MFV196903:MFV196922 MPR196903:MPR196922 MZN196903:MZN196922 NJJ196903:NJJ196922 NTF196903:NTF196922 ODB196903:ODB196922 OMX196903:OMX196922 OWT196903:OWT196922 PGP196903:PGP196922 PQL196903:PQL196922 QAH196903:QAH196922 QKD196903:QKD196922 QTZ196903:QTZ196922 RDV196903:RDV196922 RNR196903:RNR196922 RXN196903:RXN196922 SHJ196903:SHJ196922 SRF196903:SRF196922 TBB196903:TBB196922 TKX196903:TKX196922 TUT196903:TUT196922 UEP196903:UEP196922 UOL196903:UOL196922 UYH196903:UYH196922 VID196903:VID196922 VRZ196903:VRZ196922 WBV196903:WBV196922 WLR196903:WLR196922 WVN196903:WVN196922 P262439:P262458 JB262439:JB262458 SX262439:SX262458 ACT262439:ACT262458 AMP262439:AMP262458 AWL262439:AWL262458 BGH262439:BGH262458 BQD262439:BQD262458 BZZ262439:BZZ262458 CJV262439:CJV262458 CTR262439:CTR262458 DDN262439:DDN262458 DNJ262439:DNJ262458 DXF262439:DXF262458 EHB262439:EHB262458 EQX262439:EQX262458 FAT262439:FAT262458 FKP262439:FKP262458 FUL262439:FUL262458 GEH262439:GEH262458 GOD262439:GOD262458 GXZ262439:GXZ262458 HHV262439:HHV262458 HRR262439:HRR262458 IBN262439:IBN262458 ILJ262439:ILJ262458 IVF262439:IVF262458 JFB262439:JFB262458 JOX262439:JOX262458 JYT262439:JYT262458 KIP262439:KIP262458 KSL262439:KSL262458 LCH262439:LCH262458 LMD262439:LMD262458 LVZ262439:LVZ262458 MFV262439:MFV262458 MPR262439:MPR262458 MZN262439:MZN262458 NJJ262439:NJJ262458 NTF262439:NTF262458 ODB262439:ODB262458 OMX262439:OMX262458 OWT262439:OWT262458 PGP262439:PGP262458 PQL262439:PQL262458 QAH262439:QAH262458 QKD262439:QKD262458 QTZ262439:QTZ262458 RDV262439:RDV262458 RNR262439:RNR262458 RXN262439:RXN262458 SHJ262439:SHJ262458 SRF262439:SRF262458 TBB262439:TBB262458 TKX262439:TKX262458 TUT262439:TUT262458 UEP262439:UEP262458 UOL262439:UOL262458 UYH262439:UYH262458 VID262439:VID262458 VRZ262439:VRZ262458 WBV262439:WBV262458 WLR262439:WLR262458 WVN262439:WVN262458 P327975:P327994 JB327975:JB327994 SX327975:SX327994 ACT327975:ACT327994 AMP327975:AMP327994 AWL327975:AWL327994 BGH327975:BGH327994 BQD327975:BQD327994 BZZ327975:BZZ327994 CJV327975:CJV327994 CTR327975:CTR327994 DDN327975:DDN327994 DNJ327975:DNJ327994 DXF327975:DXF327994 EHB327975:EHB327994 EQX327975:EQX327994 FAT327975:FAT327994 FKP327975:FKP327994 FUL327975:FUL327994 GEH327975:GEH327994 GOD327975:GOD327994 GXZ327975:GXZ327994 HHV327975:HHV327994 HRR327975:HRR327994 IBN327975:IBN327994 ILJ327975:ILJ327994 IVF327975:IVF327994 JFB327975:JFB327994 JOX327975:JOX327994 JYT327975:JYT327994 KIP327975:KIP327994 KSL327975:KSL327994 LCH327975:LCH327994 LMD327975:LMD327994 LVZ327975:LVZ327994 MFV327975:MFV327994 MPR327975:MPR327994 MZN327975:MZN327994 NJJ327975:NJJ327994 NTF327975:NTF327994 ODB327975:ODB327994 OMX327975:OMX327994 OWT327975:OWT327994 PGP327975:PGP327994 PQL327975:PQL327994 QAH327975:QAH327994 QKD327975:QKD327994 QTZ327975:QTZ327994 RDV327975:RDV327994 RNR327975:RNR327994 RXN327975:RXN327994 SHJ327975:SHJ327994 SRF327975:SRF327994 TBB327975:TBB327994 TKX327975:TKX327994 TUT327975:TUT327994 UEP327975:UEP327994 UOL327975:UOL327994 UYH327975:UYH327994 VID327975:VID327994 VRZ327975:VRZ327994 WBV327975:WBV327994 WLR327975:WLR327994 WVN327975:WVN327994 P393511:P393530 JB393511:JB393530 SX393511:SX393530 ACT393511:ACT393530 AMP393511:AMP393530 AWL393511:AWL393530 BGH393511:BGH393530 BQD393511:BQD393530 BZZ393511:BZZ393530 CJV393511:CJV393530 CTR393511:CTR393530 DDN393511:DDN393530 DNJ393511:DNJ393530 DXF393511:DXF393530 EHB393511:EHB393530 EQX393511:EQX393530 FAT393511:FAT393530 FKP393511:FKP393530 FUL393511:FUL393530 GEH393511:GEH393530 GOD393511:GOD393530 GXZ393511:GXZ393530 HHV393511:HHV393530 HRR393511:HRR393530 IBN393511:IBN393530 ILJ393511:ILJ393530 IVF393511:IVF393530 JFB393511:JFB393530 JOX393511:JOX393530 JYT393511:JYT393530 KIP393511:KIP393530 KSL393511:KSL393530 LCH393511:LCH393530 LMD393511:LMD393530 LVZ393511:LVZ393530 MFV393511:MFV393530 MPR393511:MPR393530 MZN393511:MZN393530 NJJ393511:NJJ393530 NTF393511:NTF393530 ODB393511:ODB393530 OMX393511:OMX393530 OWT393511:OWT393530 PGP393511:PGP393530 PQL393511:PQL393530 QAH393511:QAH393530 QKD393511:QKD393530 QTZ393511:QTZ393530 RDV393511:RDV393530 RNR393511:RNR393530 RXN393511:RXN393530 SHJ393511:SHJ393530 SRF393511:SRF393530 TBB393511:TBB393530 TKX393511:TKX393530 TUT393511:TUT393530 UEP393511:UEP393530 UOL393511:UOL393530 UYH393511:UYH393530 VID393511:VID393530 VRZ393511:VRZ393530 WBV393511:WBV393530 WLR393511:WLR393530 WVN393511:WVN393530 P459047:P459066 JB459047:JB459066 SX459047:SX459066 ACT459047:ACT459066 AMP459047:AMP459066 AWL459047:AWL459066 BGH459047:BGH459066 BQD459047:BQD459066 BZZ459047:BZZ459066 CJV459047:CJV459066 CTR459047:CTR459066 DDN459047:DDN459066 DNJ459047:DNJ459066 DXF459047:DXF459066 EHB459047:EHB459066 EQX459047:EQX459066 FAT459047:FAT459066 FKP459047:FKP459066 FUL459047:FUL459066 GEH459047:GEH459066 GOD459047:GOD459066 GXZ459047:GXZ459066 HHV459047:HHV459066 HRR459047:HRR459066 IBN459047:IBN459066 ILJ459047:ILJ459066 IVF459047:IVF459066 JFB459047:JFB459066 JOX459047:JOX459066 JYT459047:JYT459066 KIP459047:KIP459066 KSL459047:KSL459066 LCH459047:LCH459066 LMD459047:LMD459066 LVZ459047:LVZ459066 MFV459047:MFV459066 MPR459047:MPR459066 MZN459047:MZN459066 NJJ459047:NJJ459066 NTF459047:NTF459066 ODB459047:ODB459066 OMX459047:OMX459066 OWT459047:OWT459066 PGP459047:PGP459066 PQL459047:PQL459066 QAH459047:QAH459066 QKD459047:QKD459066 QTZ459047:QTZ459066 RDV459047:RDV459066 RNR459047:RNR459066 RXN459047:RXN459066 SHJ459047:SHJ459066 SRF459047:SRF459066 TBB459047:TBB459066 TKX459047:TKX459066 TUT459047:TUT459066 UEP459047:UEP459066 UOL459047:UOL459066 UYH459047:UYH459066 VID459047:VID459066 VRZ459047:VRZ459066 WBV459047:WBV459066 WLR459047:WLR459066 WVN459047:WVN459066 P524583:P524602 JB524583:JB524602 SX524583:SX524602 ACT524583:ACT524602 AMP524583:AMP524602 AWL524583:AWL524602 BGH524583:BGH524602 BQD524583:BQD524602 BZZ524583:BZZ524602 CJV524583:CJV524602 CTR524583:CTR524602 DDN524583:DDN524602 DNJ524583:DNJ524602 DXF524583:DXF524602 EHB524583:EHB524602 EQX524583:EQX524602 FAT524583:FAT524602 FKP524583:FKP524602 FUL524583:FUL524602 GEH524583:GEH524602 GOD524583:GOD524602 GXZ524583:GXZ524602 HHV524583:HHV524602 HRR524583:HRR524602 IBN524583:IBN524602 ILJ524583:ILJ524602 IVF524583:IVF524602 JFB524583:JFB524602 JOX524583:JOX524602 JYT524583:JYT524602 KIP524583:KIP524602 KSL524583:KSL524602 LCH524583:LCH524602 LMD524583:LMD524602 LVZ524583:LVZ524602 MFV524583:MFV524602 MPR524583:MPR524602 MZN524583:MZN524602 NJJ524583:NJJ524602 NTF524583:NTF524602 ODB524583:ODB524602 OMX524583:OMX524602 OWT524583:OWT524602 PGP524583:PGP524602 PQL524583:PQL524602 QAH524583:QAH524602 QKD524583:QKD524602 QTZ524583:QTZ524602 RDV524583:RDV524602 RNR524583:RNR524602 RXN524583:RXN524602 SHJ524583:SHJ524602 SRF524583:SRF524602 TBB524583:TBB524602 TKX524583:TKX524602 TUT524583:TUT524602 UEP524583:UEP524602 UOL524583:UOL524602 UYH524583:UYH524602 VID524583:VID524602 VRZ524583:VRZ524602 WBV524583:WBV524602 WLR524583:WLR524602 WVN524583:WVN524602 P590119:P590138 JB590119:JB590138 SX590119:SX590138 ACT590119:ACT590138 AMP590119:AMP590138 AWL590119:AWL590138 BGH590119:BGH590138 BQD590119:BQD590138 BZZ590119:BZZ590138 CJV590119:CJV590138 CTR590119:CTR590138 DDN590119:DDN590138 DNJ590119:DNJ590138 DXF590119:DXF590138 EHB590119:EHB590138 EQX590119:EQX590138 FAT590119:FAT590138 FKP590119:FKP590138 FUL590119:FUL590138 GEH590119:GEH590138 GOD590119:GOD590138 GXZ590119:GXZ590138 HHV590119:HHV590138 HRR590119:HRR590138 IBN590119:IBN590138 ILJ590119:ILJ590138 IVF590119:IVF590138 JFB590119:JFB590138 JOX590119:JOX590138 JYT590119:JYT590138 KIP590119:KIP590138 KSL590119:KSL590138 LCH590119:LCH590138 LMD590119:LMD590138 LVZ590119:LVZ590138 MFV590119:MFV590138 MPR590119:MPR590138 MZN590119:MZN590138 NJJ590119:NJJ590138 NTF590119:NTF590138 ODB590119:ODB590138 OMX590119:OMX590138 OWT590119:OWT590138 PGP590119:PGP590138 PQL590119:PQL590138 QAH590119:QAH590138 QKD590119:QKD590138 QTZ590119:QTZ590138 RDV590119:RDV590138 RNR590119:RNR590138 RXN590119:RXN590138 SHJ590119:SHJ590138 SRF590119:SRF590138 TBB590119:TBB590138 TKX590119:TKX590138 TUT590119:TUT590138 UEP590119:UEP590138 UOL590119:UOL590138 UYH590119:UYH590138 VID590119:VID590138 VRZ590119:VRZ590138 WBV590119:WBV590138 WLR590119:WLR590138 WVN590119:WVN590138 P655655:P655674 JB655655:JB655674 SX655655:SX655674 ACT655655:ACT655674 AMP655655:AMP655674 AWL655655:AWL655674 BGH655655:BGH655674 BQD655655:BQD655674 BZZ655655:BZZ655674 CJV655655:CJV655674 CTR655655:CTR655674 DDN655655:DDN655674 DNJ655655:DNJ655674 DXF655655:DXF655674 EHB655655:EHB655674 EQX655655:EQX655674 FAT655655:FAT655674 FKP655655:FKP655674 FUL655655:FUL655674 GEH655655:GEH655674 GOD655655:GOD655674 GXZ655655:GXZ655674 HHV655655:HHV655674 HRR655655:HRR655674 IBN655655:IBN655674 ILJ655655:ILJ655674 IVF655655:IVF655674 JFB655655:JFB655674 JOX655655:JOX655674 JYT655655:JYT655674 KIP655655:KIP655674 KSL655655:KSL655674 LCH655655:LCH655674 LMD655655:LMD655674 LVZ655655:LVZ655674 MFV655655:MFV655674 MPR655655:MPR655674 MZN655655:MZN655674 NJJ655655:NJJ655674 NTF655655:NTF655674 ODB655655:ODB655674 OMX655655:OMX655674 OWT655655:OWT655674 PGP655655:PGP655674 PQL655655:PQL655674 QAH655655:QAH655674 QKD655655:QKD655674 QTZ655655:QTZ655674 RDV655655:RDV655674 RNR655655:RNR655674 RXN655655:RXN655674 SHJ655655:SHJ655674 SRF655655:SRF655674 TBB655655:TBB655674 TKX655655:TKX655674 TUT655655:TUT655674 UEP655655:UEP655674 UOL655655:UOL655674 UYH655655:UYH655674 VID655655:VID655674 VRZ655655:VRZ655674 WBV655655:WBV655674 WLR655655:WLR655674 WVN655655:WVN655674 P721191:P721210 JB721191:JB721210 SX721191:SX721210 ACT721191:ACT721210 AMP721191:AMP721210 AWL721191:AWL721210 BGH721191:BGH721210 BQD721191:BQD721210 BZZ721191:BZZ721210 CJV721191:CJV721210 CTR721191:CTR721210 DDN721191:DDN721210 DNJ721191:DNJ721210 DXF721191:DXF721210 EHB721191:EHB721210 EQX721191:EQX721210 FAT721191:FAT721210 FKP721191:FKP721210 FUL721191:FUL721210 GEH721191:GEH721210 GOD721191:GOD721210 GXZ721191:GXZ721210 HHV721191:HHV721210 HRR721191:HRR721210 IBN721191:IBN721210 ILJ721191:ILJ721210 IVF721191:IVF721210 JFB721191:JFB721210 JOX721191:JOX721210 JYT721191:JYT721210 KIP721191:KIP721210 KSL721191:KSL721210 LCH721191:LCH721210 LMD721191:LMD721210 LVZ721191:LVZ721210 MFV721191:MFV721210 MPR721191:MPR721210 MZN721191:MZN721210 NJJ721191:NJJ721210 NTF721191:NTF721210 ODB721191:ODB721210 OMX721191:OMX721210 OWT721191:OWT721210 PGP721191:PGP721210 PQL721191:PQL721210 QAH721191:QAH721210 QKD721191:QKD721210 QTZ721191:QTZ721210 RDV721191:RDV721210 RNR721191:RNR721210 RXN721191:RXN721210 SHJ721191:SHJ721210 SRF721191:SRF721210 TBB721191:TBB721210 TKX721191:TKX721210 TUT721191:TUT721210 UEP721191:UEP721210 UOL721191:UOL721210 UYH721191:UYH721210 VID721191:VID721210 VRZ721191:VRZ721210 WBV721191:WBV721210 WLR721191:WLR721210 WVN721191:WVN721210 P786727:P786746 JB786727:JB786746 SX786727:SX786746 ACT786727:ACT786746 AMP786727:AMP786746 AWL786727:AWL786746 BGH786727:BGH786746 BQD786727:BQD786746 BZZ786727:BZZ786746 CJV786727:CJV786746 CTR786727:CTR786746 DDN786727:DDN786746 DNJ786727:DNJ786746 DXF786727:DXF786746 EHB786727:EHB786746 EQX786727:EQX786746 FAT786727:FAT786746 FKP786727:FKP786746 FUL786727:FUL786746 GEH786727:GEH786746 GOD786727:GOD786746 GXZ786727:GXZ786746 HHV786727:HHV786746 HRR786727:HRR786746 IBN786727:IBN786746 ILJ786727:ILJ786746 IVF786727:IVF786746 JFB786727:JFB786746 JOX786727:JOX786746 JYT786727:JYT786746 KIP786727:KIP786746 KSL786727:KSL786746 LCH786727:LCH786746 LMD786727:LMD786746 LVZ786727:LVZ786746 MFV786727:MFV786746 MPR786727:MPR786746 MZN786727:MZN786746 NJJ786727:NJJ786746 NTF786727:NTF786746 ODB786727:ODB786746 OMX786727:OMX786746 OWT786727:OWT786746 PGP786727:PGP786746 PQL786727:PQL786746 QAH786727:QAH786746 QKD786727:QKD786746 QTZ786727:QTZ786746 RDV786727:RDV786746 RNR786727:RNR786746 RXN786727:RXN786746 SHJ786727:SHJ786746 SRF786727:SRF786746 TBB786727:TBB786746 TKX786727:TKX786746 TUT786727:TUT786746 UEP786727:UEP786746 UOL786727:UOL786746 UYH786727:UYH786746 VID786727:VID786746 VRZ786727:VRZ786746 WBV786727:WBV786746 WLR786727:WLR786746 WVN786727:WVN786746 P852263:P852282 JB852263:JB852282 SX852263:SX852282 ACT852263:ACT852282 AMP852263:AMP852282 AWL852263:AWL852282 BGH852263:BGH852282 BQD852263:BQD852282 BZZ852263:BZZ852282 CJV852263:CJV852282 CTR852263:CTR852282 DDN852263:DDN852282 DNJ852263:DNJ852282 DXF852263:DXF852282 EHB852263:EHB852282 EQX852263:EQX852282 FAT852263:FAT852282 FKP852263:FKP852282 FUL852263:FUL852282 GEH852263:GEH852282 GOD852263:GOD852282 GXZ852263:GXZ852282 HHV852263:HHV852282 HRR852263:HRR852282 IBN852263:IBN852282 ILJ852263:ILJ852282 IVF852263:IVF852282 JFB852263:JFB852282 JOX852263:JOX852282 JYT852263:JYT852282 KIP852263:KIP852282 KSL852263:KSL852282 LCH852263:LCH852282 LMD852263:LMD852282 LVZ852263:LVZ852282 MFV852263:MFV852282 MPR852263:MPR852282 MZN852263:MZN852282 NJJ852263:NJJ852282 NTF852263:NTF852282 ODB852263:ODB852282 OMX852263:OMX852282 OWT852263:OWT852282 PGP852263:PGP852282 PQL852263:PQL852282 QAH852263:QAH852282 QKD852263:QKD852282 QTZ852263:QTZ852282 RDV852263:RDV852282 RNR852263:RNR852282 RXN852263:RXN852282 SHJ852263:SHJ852282 SRF852263:SRF852282 TBB852263:TBB852282 TKX852263:TKX852282 TUT852263:TUT852282 UEP852263:UEP852282 UOL852263:UOL852282 UYH852263:UYH852282 VID852263:VID852282 VRZ852263:VRZ852282 WBV852263:WBV852282 WLR852263:WLR852282 WVN852263:WVN852282 P917799:P917818 JB917799:JB917818 SX917799:SX917818 ACT917799:ACT917818 AMP917799:AMP917818 AWL917799:AWL917818 BGH917799:BGH917818 BQD917799:BQD917818 BZZ917799:BZZ917818 CJV917799:CJV917818 CTR917799:CTR917818 DDN917799:DDN917818 DNJ917799:DNJ917818 DXF917799:DXF917818 EHB917799:EHB917818 EQX917799:EQX917818 FAT917799:FAT917818 FKP917799:FKP917818 FUL917799:FUL917818 GEH917799:GEH917818 GOD917799:GOD917818 GXZ917799:GXZ917818 HHV917799:HHV917818 HRR917799:HRR917818 IBN917799:IBN917818 ILJ917799:ILJ917818 IVF917799:IVF917818 JFB917799:JFB917818 JOX917799:JOX917818 JYT917799:JYT917818 KIP917799:KIP917818 KSL917799:KSL917818 LCH917799:LCH917818 LMD917799:LMD917818 LVZ917799:LVZ917818 MFV917799:MFV917818 MPR917799:MPR917818 MZN917799:MZN917818 NJJ917799:NJJ917818 NTF917799:NTF917818 ODB917799:ODB917818 OMX917799:OMX917818 OWT917799:OWT917818 PGP917799:PGP917818 PQL917799:PQL917818 QAH917799:QAH917818 QKD917799:QKD917818 QTZ917799:QTZ917818 RDV917799:RDV917818 RNR917799:RNR917818 RXN917799:RXN917818 SHJ917799:SHJ917818 SRF917799:SRF917818 TBB917799:TBB917818 TKX917799:TKX917818 TUT917799:TUT917818 UEP917799:UEP917818 UOL917799:UOL917818 UYH917799:UYH917818 VID917799:VID917818 VRZ917799:VRZ917818 WBV917799:WBV917818 WLR917799:WLR917818 WVN917799:WVN917818 P983335:P983354 JB983335:JB983354 SX983335:SX983354 ACT983335:ACT983354 AMP983335:AMP983354 AWL983335:AWL983354 BGH983335:BGH983354 BQD983335:BQD983354 BZZ983335:BZZ983354 CJV983335:CJV983354 CTR983335:CTR983354 DDN983335:DDN983354 DNJ983335:DNJ983354 DXF983335:DXF983354 EHB983335:EHB983354 EQX983335:EQX983354 FAT983335:FAT983354 FKP983335:FKP983354 FUL983335:FUL983354 GEH983335:GEH983354 GOD983335:GOD983354 GXZ983335:GXZ983354 HHV983335:HHV983354 HRR983335:HRR983354 IBN983335:IBN983354 ILJ983335:ILJ983354 IVF983335:IVF983354 JFB983335:JFB983354 JOX983335:JOX983354 JYT983335:JYT983354 KIP983335:KIP983354 KSL983335:KSL983354 LCH983335:LCH983354 LMD983335:LMD983354 LVZ983335:LVZ983354 MFV983335:MFV983354 MPR983335:MPR983354 MZN983335:MZN983354 NJJ983335:NJJ983354 NTF983335:NTF983354 ODB983335:ODB983354 OMX983335:OMX983354 OWT983335:OWT983354 PGP983335:PGP983354 PQL983335:PQL983354 QAH983335:QAH983354 QKD983335:QKD983354 QTZ983335:QTZ983354 RDV983335:RDV983354 RNR983335:RNR983354 RXN983335:RXN983354 SHJ983335:SHJ983354 SRF983335:SRF983354 TBB983335:TBB983354 TKX983335:TKX983354 TUT983335:TUT983354 UEP983335:UEP983354 UOL983335:UOL983354 UYH983335:UYH983354 VID983335:VID983354 VRZ983335:VRZ983354 WBV983335:WBV983354 WLR983335:WLR983354 WVN983335:WVN983354 S65831:S65850 JE65831:JE65850 TA65831:TA65850 ACW65831:ACW65850 AMS65831:AMS65850 AWO65831:AWO65850 BGK65831:BGK65850 BQG65831:BQG65850 CAC65831:CAC65850 CJY65831:CJY65850 CTU65831:CTU65850 DDQ65831:DDQ65850 DNM65831:DNM65850 DXI65831:DXI65850 EHE65831:EHE65850 ERA65831:ERA65850 FAW65831:FAW65850 FKS65831:FKS65850 FUO65831:FUO65850 GEK65831:GEK65850 GOG65831:GOG65850 GYC65831:GYC65850 HHY65831:HHY65850 HRU65831:HRU65850 IBQ65831:IBQ65850 ILM65831:ILM65850 IVI65831:IVI65850 JFE65831:JFE65850 JPA65831:JPA65850 JYW65831:JYW65850 KIS65831:KIS65850 KSO65831:KSO65850 LCK65831:LCK65850 LMG65831:LMG65850 LWC65831:LWC65850 MFY65831:MFY65850 MPU65831:MPU65850 MZQ65831:MZQ65850 NJM65831:NJM65850 NTI65831:NTI65850 ODE65831:ODE65850 ONA65831:ONA65850 OWW65831:OWW65850 PGS65831:PGS65850 PQO65831:PQO65850 QAK65831:QAK65850 QKG65831:QKG65850 QUC65831:QUC65850 RDY65831:RDY65850 RNU65831:RNU65850 RXQ65831:RXQ65850 SHM65831:SHM65850 SRI65831:SRI65850 TBE65831:TBE65850 TLA65831:TLA65850 TUW65831:TUW65850 UES65831:UES65850 UOO65831:UOO65850 UYK65831:UYK65850 VIG65831:VIG65850 VSC65831:VSC65850 WBY65831:WBY65850 WLU65831:WLU65850 WVQ65831:WVQ65850 S131367:S131386 JE131367:JE131386 TA131367:TA131386 ACW131367:ACW131386 AMS131367:AMS131386 AWO131367:AWO131386 BGK131367:BGK131386 BQG131367:BQG131386 CAC131367:CAC131386 CJY131367:CJY131386 CTU131367:CTU131386 DDQ131367:DDQ131386 DNM131367:DNM131386 DXI131367:DXI131386 EHE131367:EHE131386 ERA131367:ERA131386 FAW131367:FAW131386 FKS131367:FKS131386 FUO131367:FUO131386 GEK131367:GEK131386 GOG131367:GOG131386 GYC131367:GYC131386 HHY131367:HHY131386 HRU131367:HRU131386 IBQ131367:IBQ131386 ILM131367:ILM131386 IVI131367:IVI131386 JFE131367:JFE131386 JPA131367:JPA131386 JYW131367:JYW131386 KIS131367:KIS131386 KSO131367:KSO131386 LCK131367:LCK131386 LMG131367:LMG131386 LWC131367:LWC131386 MFY131367:MFY131386 MPU131367:MPU131386 MZQ131367:MZQ131386 NJM131367:NJM131386 NTI131367:NTI131386 ODE131367:ODE131386 ONA131367:ONA131386 OWW131367:OWW131386 PGS131367:PGS131386 PQO131367:PQO131386 QAK131367:QAK131386 QKG131367:QKG131386 QUC131367:QUC131386 RDY131367:RDY131386 RNU131367:RNU131386 RXQ131367:RXQ131386 SHM131367:SHM131386 SRI131367:SRI131386 TBE131367:TBE131386 TLA131367:TLA131386 TUW131367:TUW131386 UES131367:UES131386 UOO131367:UOO131386 UYK131367:UYK131386 VIG131367:VIG131386 VSC131367:VSC131386 WBY131367:WBY131386 WLU131367:WLU131386 WVQ131367:WVQ131386 S196903:S196922 JE196903:JE196922 TA196903:TA196922 ACW196903:ACW196922 AMS196903:AMS196922 AWO196903:AWO196922 BGK196903:BGK196922 BQG196903:BQG196922 CAC196903:CAC196922 CJY196903:CJY196922 CTU196903:CTU196922 DDQ196903:DDQ196922 DNM196903:DNM196922 DXI196903:DXI196922 EHE196903:EHE196922 ERA196903:ERA196922 FAW196903:FAW196922 FKS196903:FKS196922 FUO196903:FUO196922 GEK196903:GEK196922 GOG196903:GOG196922 GYC196903:GYC196922 HHY196903:HHY196922 HRU196903:HRU196922 IBQ196903:IBQ196922 ILM196903:ILM196922 IVI196903:IVI196922 JFE196903:JFE196922 JPA196903:JPA196922 JYW196903:JYW196922 KIS196903:KIS196922 KSO196903:KSO196922 LCK196903:LCK196922 LMG196903:LMG196922 LWC196903:LWC196922 MFY196903:MFY196922 MPU196903:MPU196922 MZQ196903:MZQ196922 NJM196903:NJM196922 NTI196903:NTI196922 ODE196903:ODE196922 ONA196903:ONA196922 OWW196903:OWW196922 PGS196903:PGS196922 PQO196903:PQO196922 QAK196903:QAK196922 QKG196903:QKG196922 QUC196903:QUC196922 RDY196903:RDY196922 RNU196903:RNU196922 RXQ196903:RXQ196922 SHM196903:SHM196922 SRI196903:SRI196922 TBE196903:TBE196922 TLA196903:TLA196922 TUW196903:TUW196922 UES196903:UES196922 UOO196903:UOO196922 UYK196903:UYK196922 VIG196903:VIG196922 VSC196903:VSC196922 WBY196903:WBY196922 WLU196903:WLU196922 WVQ196903:WVQ196922 S262439:S262458 JE262439:JE262458 TA262439:TA262458 ACW262439:ACW262458 AMS262439:AMS262458 AWO262439:AWO262458 BGK262439:BGK262458 BQG262439:BQG262458 CAC262439:CAC262458 CJY262439:CJY262458 CTU262439:CTU262458 DDQ262439:DDQ262458 DNM262439:DNM262458 DXI262439:DXI262458 EHE262439:EHE262458 ERA262439:ERA262458 FAW262439:FAW262458 FKS262439:FKS262458 FUO262439:FUO262458 GEK262439:GEK262458 GOG262439:GOG262458 GYC262439:GYC262458 HHY262439:HHY262458 HRU262439:HRU262458 IBQ262439:IBQ262458 ILM262439:ILM262458 IVI262439:IVI262458 JFE262439:JFE262458 JPA262439:JPA262458 JYW262439:JYW262458 KIS262439:KIS262458 KSO262439:KSO262458 LCK262439:LCK262458 LMG262439:LMG262458 LWC262439:LWC262458 MFY262439:MFY262458 MPU262439:MPU262458 MZQ262439:MZQ262458 NJM262439:NJM262458 NTI262439:NTI262458 ODE262439:ODE262458 ONA262439:ONA262458 OWW262439:OWW262458 PGS262439:PGS262458 PQO262439:PQO262458 QAK262439:QAK262458 QKG262439:QKG262458 QUC262439:QUC262458 RDY262439:RDY262458 RNU262439:RNU262458 RXQ262439:RXQ262458 SHM262439:SHM262458 SRI262439:SRI262458 TBE262439:TBE262458 TLA262439:TLA262458 TUW262439:TUW262458 UES262439:UES262458 UOO262439:UOO262458 UYK262439:UYK262458 VIG262439:VIG262458 VSC262439:VSC262458 WBY262439:WBY262458 WLU262439:WLU262458 WVQ262439:WVQ262458 S327975:S327994 JE327975:JE327994 TA327975:TA327994 ACW327975:ACW327994 AMS327975:AMS327994 AWO327975:AWO327994 BGK327975:BGK327994 BQG327975:BQG327994 CAC327975:CAC327994 CJY327975:CJY327994 CTU327975:CTU327994 DDQ327975:DDQ327994 DNM327975:DNM327994 DXI327975:DXI327994 EHE327975:EHE327994 ERA327975:ERA327994 FAW327975:FAW327994 FKS327975:FKS327994 FUO327975:FUO327994 GEK327975:GEK327994 GOG327975:GOG327994 GYC327975:GYC327994 HHY327975:HHY327994 HRU327975:HRU327994 IBQ327975:IBQ327994 ILM327975:ILM327994 IVI327975:IVI327994 JFE327975:JFE327994 JPA327975:JPA327994 JYW327975:JYW327994 KIS327975:KIS327994 KSO327975:KSO327994 LCK327975:LCK327994 LMG327975:LMG327994 LWC327975:LWC327994 MFY327975:MFY327994 MPU327975:MPU327994 MZQ327975:MZQ327994 NJM327975:NJM327994 NTI327975:NTI327994 ODE327975:ODE327994 ONA327975:ONA327994 OWW327975:OWW327994 PGS327975:PGS327994 PQO327975:PQO327994 QAK327975:QAK327994 QKG327975:QKG327994 QUC327975:QUC327994 RDY327975:RDY327994 RNU327975:RNU327994 RXQ327975:RXQ327994 SHM327975:SHM327994 SRI327975:SRI327994 TBE327975:TBE327994 TLA327975:TLA327994 TUW327975:TUW327994 UES327975:UES327994 UOO327975:UOO327994 UYK327975:UYK327994 VIG327975:VIG327994 VSC327975:VSC327994 WBY327975:WBY327994 WLU327975:WLU327994 WVQ327975:WVQ327994 S393511:S393530 JE393511:JE393530 TA393511:TA393530 ACW393511:ACW393530 AMS393511:AMS393530 AWO393511:AWO393530 BGK393511:BGK393530 BQG393511:BQG393530 CAC393511:CAC393530 CJY393511:CJY393530 CTU393511:CTU393530 DDQ393511:DDQ393530 DNM393511:DNM393530 DXI393511:DXI393530 EHE393511:EHE393530 ERA393511:ERA393530 FAW393511:FAW393530 FKS393511:FKS393530 FUO393511:FUO393530 GEK393511:GEK393530 GOG393511:GOG393530 GYC393511:GYC393530 HHY393511:HHY393530 HRU393511:HRU393530 IBQ393511:IBQ393530 ILM393511:ILM393530 IVI393511:IVI393530 JFE393511:JFE393530 JPA393511:JPA393530 JYW393511:JYW393530 KIS393511:KIS393530 KSO393511:KSO393530 LCK393511:LCK393530 LMG393511:LMG393530 LWC393511:LWC393530 MFY393511:MFY393530 MPU393511:MPU393530 MZQ393511:MZQ393530 NJM393511:NJM393530 NTI393511:NTI393530 ODE393511:ODE393530 ONA393511:ONA393530 OWW393511:OWW393530 PGS393511:PGS393530 PQO393511:PQO393530 QAK393511:QAK393530 QKG393511:QKG393530 QUC393511:QUC393530 RDY393511:RDY393530 RNU393511:RNU393530 RXQ393511:RXQ393530 SHM393511:SHM393530 SRI393511:SRI393530 TBE393511:TBE393530 TLA393511:TLA393530 TUW393511:TUW393530 UES393511:UES393530 UOO393511:UOO393530 UYK393511:UYK393530 VIG393511:VIG393530 VSC393511:VSC393530 WBY393511:WBY393530 WLU393511:WLU393530 WVQ393511:WVQ393530 S459047:S459066 JE459047:JE459066 TA459047:TA459066 ACW459047:ACW459066 AMS459047:AMS459066 AWO459047:AWO459066 BGK459047:BGK459066 BQG459047:BQG459066 CAC459047:CAC459066 CJY459047:CJY459066 CTU459047:CTU459066 DDQ459047:DDQ459066 DNM459047:DNM459066 DXI459047:DXI459066 EHE459047:EHE459066 ERA459047:ERA459066 FAW459047:FAW459066 FKS459047:FKS459066 FUO459047:FUO459066 GEK459047:GEK459066 GOG459047:GOG459066 GYC459047:GYC459066 HHY459047:HHY459066 HRU459047:HRU459066 IBQ459047:IBQ459066 ILM459047:ILM459066 IVI459047:IVI459066 JFE459047:JFE459066 JPA459047:JPA459066 JYW459047:JYW459066 KIS459047:KIS459066 KSO459047:KSO459066 LCK459047:LCK459066 LMG459047:LMG459066 LWC459047:LWC459066 MFY459047:MFY459066 MPU459047:MPU459066 MZQ459047:MZQ459066 NJM459047:NJM459066 NTI459047:NTI459066 ODE459047:ODE459066 ONA459047:ONA459066 OWW459047:OWW459066 PGS459047:PGS459066 PQO459047:PQO459066 QAK459047:QAK459066 QKG459047:QKG459066 QUC459047:QUC459066 RDY459047:RDY459066 RNU459047:RNU459066 RXQ459047:RXQ459066 SHM459047:SHM459066 SRI459047:SRI459066 TBE459047:TBE459066 TLA459047:TLA459066 TUW459047:TUW459066 UES459047:UES459066 UOO459047:UOO459066 UYK459047:UYK459066 VIG459047:VIG459066 VSC459047:VSC459066 WBY459047:WBY459066 WLU459047:WLU459066 WVQ459047:WVQ459066 S524583:S524602 JE524583:JE524602 TA524583:TA524602 ACW524583:ACW524602 AMS524583:AMS524602 AWO524583:AWO524602 BGK524583:BGK524602 BQG524583:BQG524602 CAC524583:CAC524602 CJY524583:CJY524602 CTU524583:CTU524602 DDQ524583:DDQ524602 DNM524583:DNM524602 DXI524583:DXI524602 EHE524583:EHE524602 ERA524583:ERA524602 FAW524583:FAW524602 FKS524583:FKS524602 FUO524583:FUO524602 GEK524583:GEK524602 GOG524583:GOG524602 GYC524583:GYC524602 HHY524583:HHY524602 HRU524583:HRU524602 IBQ524583:IBQ524602 ILM524583:ILM524602 IVI524583:IVI524602 JFE524583:JFE524602 JPA524583:JPA524602 JYW524583:JYW524602 KIS524583:KIS524602 KSO524583:KSO524602 LCK524583:LCK524602 LMG524583:LMG524602 LWC524583:LWC524602 MFY524583:MFY524602 MPU524583:MPU524602 MZQ524583:MZQ524602 NJM524583:NJM524602 NTI524583:NTI524602 ODE524583:ODE524602 ONA524583:ONA524602 OWW524583:OWW524602 PGS524583:PGS524602 PQO524583:PQO524602 QAK524583:QAK524602 QKG524583:QKG524602 QUC524583:QUC524602 RDY524583:RDY524602 RNU524583:RNU524602 RXQ524583:RXQ524602 SHM524583:SHM524602 SRI524583:SRI524602 TBE524583:TBE524602 TLA524583:TLA524602 TUW524583:TUW524602 UES524583:UES524602 UOO524583:UOO524602 UYK524583:UYK524602 VIG524583:VIG524602 VSC524583:VSC524602 WBY524583:WBY524602 WLU524583:WLU524602 WVQ524583:WVQ524602 S590119:S590138 JE590119:JE590138 TA590119:TA590138 ACW590119:ACW590138 AMS590119:AMS590138 AWO590119:AWO590138 BGK590119:BGK590138 BQG590119:BQG590138 CAC590119:CAC590138 CJY590119:CJY590138 CTU590119:CTU590138 DDQ590119:DDQ590138 DNM590119:DNM590138 DXI590119:DXI590138 EHE590119:EHE590138 ERA590119:ERA590138 FAW590119:FAW590138 FKS590119:FKS590138 FUO590119:FUO590138 GEK590119:GEK590138 GOG590119:GOG590138 GYC590119:GYC590138 HHY590119:HHY590138 HRU590119:HRU590138 IBQ590119:IBQ590138 ILM590119:ILM590138 IVI590119:IVI590138 JFE590119:JFE590138 JPA590119:JPA590138 JYW590119:JYW590138 KIS590119:KIS590138 KSO590119:KSO590138 LCK590119:LCK590138 LMG590119:LMG590138 LWC590119:LWC590138 MFY590119:MFY590138 MPU590119:MPU590138 MZQ590119:MZQ590138 NJM590119:NJM590138 NTI590119:NTI590138 ODE590119:ODE590138 ONA590119:ONA590138 OWW590119:OWW590138 PGS590119:PGS590138 PQO590119:PQO590138 QAK590119:QAK590138 QKG590119:QKG590138 QUC590119:QUC590138 RDY590119:RDY590138 RNU590119:RNU590138 RXQ590119:RXQ590138 SHM590119:SHM590138 SRI590119:SRI590138 TBE590119:TBE590138 TLA590119:TLA590138 TUW590119:TUW590138 UES590119:UES590138 UOO590119:UOO590138 UYK590119:UYK590138 VIG590119:VIG590138 VSC590119:VSC590138 WBY590119:WBY590138 WLU590119:WLU590138 WVQ590119:WVQ590138 S655655:S655674 JE655655:JE655674 TA655655:TA655674 ACW655655:ACW655674 AMS655655:AMS655674 AWO655655:AWO655674 BGK655655:BGK655674 BQG655655:BQG655674 CAC655655:CAC655674 CJY655655:CJY655674 CTU655655:CTU655674 DDQ655655:DDQ655674 DNM655655:DNM655674 DXI655655:DXI655674 EHE655655:EHE655674 ERA655655:ERA655674 FAW655655:FAW655674 FKS655655:FKS655674 FUO655655:FUO655674 GEK655655:GEK655674 GOG655655:GOG655674 GYC655655:GYC655674 HHY655655:HHY655674 HRU655655:HRU655674 IBQ655655:IBQ655674 ILM655655:ILM655674 IVI655655:IVI655674 JFE655655:JFE655674 JPA655655:JPA655674 JYW655655:JYW655674 KIS655655:KIS655674 KSO655655:KSO655674 LCK655655:LCK655674 LMG655655:LMG655674 LWC655655:LWC655674 MFY655655:MFY655674 MPU655655:MPU655674 MZQ655655:MZQ655674 NJM655655:NJM655674 NTI655655:NTI655674 ODE655655:ODE655674 ONA655655:ONA655674 OWW655655:OWW655674 PGS655655:PGS655674 PQO655655:PQO655674 QAK655655:QAK655674 QKG655655:QKG655674 QUC655655:QUC655674 RDY655655:RDY655674 RNU655655:RNU655674 RXQ655655:RXQ655674 SHM655655:SHM655674 SRI655655:SRI655674 TBE655655:TBE655674 TLA655655:TLA655674 TUW655655:TUW655674 UES655655:UES655674 UOO655655:UOO655674 UYK655655:UYK655674 VIG655655:VIG655674 VSC655655:VSC655674 WBY655655:WBY655674 WLU655655:WLU655674 WVQ655655:WVQ655674 S721191:S721210 JE721191:JE721210 TA721191:TA721210 ACW721191:ACW721210 AMS721191:AMS721210 AWO721191:AWO721210 BGK721191:BGK721210 BQG721191:BQG721210 CAC721191:CAC721210 CJY721191:CJY721210 CTU721191:CTU721210 DDQ721191:DDQ721210 DNM721191:DNM721210 DXI721191:DXI721210 EHE721191:EHE721210 ERA721191:ERA721210 FAW721191:FAW721210 FKS721191:FKS721210 FUO721191:FUO721210 GEK721191:GEK721210 GOG721191:GOG721210 GYC721191:GYC721210 HHY721191:HHY721210 HRU721191:HRU721210 IBQ721191:IBQ721210 ILM721191:ILM721210 IVI721191:IVI721210 JFE721191:JFE721210 JPA721191:JPA721210 JYW721191:JYW721210 KIS721191:KIS721210 KSO721191:KSO721210 LCK721191:LCK721210 LMG721191:LMG721210 LWC721191:LWC721210 MFY721191:MFY721210 MPU721191:MPU721210 MZQ721191:MZQ721210 NJM721191:NJM721210 NTI721191:NTI721210 ODE721191:ODE721210 ONA721191:ONA721210 OWW721191:OWW721210 PGS721191:PGS721210 PQO721191:PQO721210 QAK721191:QAK721210 QKG721191:QKG721210 QUC721191:QUC721210 RDY721191:RDY721210 RNU721191:RNU721210 RXQ721191:RXQ721210 SHM721191:SHM721210 SRI721191:SRI721210 TBE721191:TBE721210 TLA721191:TLA721210 TUW721191:TUW721210 UES721191:UES721210 UOO721191:UOO721210 UYK721191:UYK721210 VIG721191:VIG721210 VSC721191:VSC721210 WBY721191:WBY721210 WLU721191:WLU721210 WVQ721191:WVQ721210 S786727:S786746 JE786727:JE786746 TA786727:TA786746 ACW786727:ACW786746 AMS786727:AMS786746 AWO786727:AWO786746 BGK786727:BGK786746 BQG786727:BQG786746 CAC786727:CAC786746 CJY786727:CJY786746 CTU786727:CTU786746 DDQ786727:DDQ786746 DNM786727:DNM786746 DXI786727:DXI786746 EHE786727:EHE786746 ERA786727:ERA786746 FAW786727:FAW786746 FKS786727:FKS786746 FUO786727:FUO786746 GEK786727:GEK786746 GOG786727:GOG786746 GYC786727:GYC786746 HHY786727:HHY786746 HRU786727:HRU786746 IBQ786727:IBQ786746 ILM786727:ILM786746 IVI786727:IVI786746 JFE786727:JFE786746 JPA786727:JPA786746 JYW786727:JYW786746 KIS786727:KIS786746 KSO786727:KSO786746 LCK786727:LCK786746 LMG786727:LMG786746 LWC786727:LWC786746 MFY786727:MFY786746 MPU786727:MPU786746 MZQ786727:MZQ786746 NJM786727:NJM786746 NTI786727:NTI786746 ODE786727:ODE786746 ONA786727:ONA786746 OWW786727:OWW786746 PGS786727:PGS786746 PQO786727:PQO786746 QAK786727:QAK786746 QKG786727:QKG786746 QUC786727:QUC786746 RDY786727:RDY786746 RNU786727:RNU786746 RXQ786727:RXQ786746 SHM786727:SHM786746 SRI786727:SRI786746 TBE786727:TBE786746 TLA786727:TLA786746 TUW786727:TUW786746 UES786727:UES786746 UOO786727:UOO786746 UYK786727:UYK786746 VIG786727:VIG786746 VSC786727:VSC786746 WBY786727:WBY786746 WLU786727:WLU786746 WVQ786727:WVQ786746 S852263:S852282 JE852263:JE852282 TA852263:TA852282 ACW852263:ACW852282 AMS852263:AMS852282 AWO852263:AWO852282 BGK852263:BGK852282 BQG852263:BQG852282 CAC852263:CAC852282 CJY852263:CJY852282 CTU852263:CTU852282 DDQ852263:DDQ852282 DNM852263:DNM852282 DXI852263:DXI852282 EHE852263:EHE852282 ERA852263:ERA852282 FAW852263:FAW852282 FKS852263:FKS852282 FUO852263:FUO852282 GEK852263:GEK852282 GOG852263:GOG852282 GYC852263:GYC852282 HHY852263:HHY852282 HRU852263:HRU852282 IBQ852263:IBQ852282 ILM852263:ILM852282 IVI852263:IVI852282 JFE852263:JFE852282 JPA852263:JPA852282 JYW852263:JYW852282 KIS852263:KIS852282 KSO852263:KSO852282 LCK852263:LCK852282 LMG852263:LMG852282 LWC852263:LWC852282 MFY852263:MFY852282 MPU852263:MPU852282 MZQ852263:MZQ852282 NJM852263:NJM852282 NTI852263:NTI852282 ODE852263:ODE852282 ONA852263:ONA852282 OWW852263:OWW852282 PGS852263:PGS852282 PQO852263:PQO852282 QAK852263:QAK852282 QKG852263:QKG852282 QUC852263:QUC852282 RDY852263:RDY852282 RNU852263:RNU852282 RXQ852263:RXQ852282 SHM852263:SHM852282 SRI852263:SRI852282 TBE852263:TBE852282 TLA852263:TLA852282 TUW852263:TUW852282 UES852263:UES852282 UOO852263:UOO852282 UYK852263:UYK852282 VIG852263:VIG852282 VSC852263:VSC852282 WBY852263:WBY852282 WLU852263:WLU852282 WVQ852263:WVQ852282 S917799:S917818 JE917799:JE917818 TA917799:TA917818 ACW917799:ACW917818 AMS917799:AMS917818 AWO917799:AWO917818 BGK917799:BGK917818 BQG917799:BQG917818 CAC917799:CAC917818 CJY917799:CJY917818 CTU917799:CTU917818 DDQ917799:DDQ917818 DNM917799:DNM917818 DXI917799:DXI917818 EHE917799:EHE917818 ERA917799:ERA917818 FAW917799:FAW917818 FKS917799:FKS917818 FUO917799:FUO917818 GEK917799:GEK917818 GOG917799:GOG917818 GYC917799:GYC917818 HHY917799:HHY917818 HRU917799:HRU917818 IBQ917799:IBQ917818 ILM917799:ILM917818 IVI917799:IVI917818 JFE917799:JFE917818 JPA917799:JPA917818 JYW917799:JYW917818 KIS917799:KIS917818 KSO917799:KSO917818 LCK917799:LCK917818 LMG917799:LMG917818 LWC917799:LWC917818 MFY917799:MFY917818 MPU917799:MPU917818 MZQ917799:MZQ917818 NJM917799:NJM917818 NTI917799:NTI917818 ODE917799:ODE917818 ONA917799:ONA917818 OWW917799:OWW917818 PGS917799:PGS917818 PQO917799:PQO917818 QAK917799:QAK917818 QKG917799:QKG917818 QUC917799:QUC917818 RDY917799:RDY917818 RNU917799:RNU917818 RXQ917799:RXQ917818 SHM917799:SHM917818 SRI917799:SRI917818 TBE917799:TBE917818 TLA917799:TLA917818 TUW917799:TUW917818 UES917799:UES917818 UOO917799:UOO917818 UYK917799:UYK917818 VIG917799:VIG917818 VSC917799:VSC917818 WBY917799:WBY917818 WLU917799:WLU917818 WVQ917799:WVQ917818 S983335:S983354 JE983335:JE983354 TA983335:TA983354 ACW983335:ACW983354 AMS983335:AMS983354 AWO983335:AWO983354 BGK983335:BGK983354 BQG983335:BQG983354 CAC983335:CAC983354 CJY983335:CJY983354 CTU983335:CTU983354 DDQ983335:DDQ983354 DNM983335:DNM983354 DXI983335:DXI983354 EHE983335:EHE983354 ERA983335:ERA983354 FAW983335:FAW983354 FKS983335:FKS983354 FUO983335:FUO983354 GEK983335:GEK983354 GOG983335:GOG983354 GYC983335:GYC983354 HHY983335:HHY983354 HRU983335:HRU983354 IBQ983335:IBQ983354 ILM983335:ILM983354 IVI983335:IVI983354 JFE983335:JFE983354 JPA983335:JPA983354 JYW983335:JYW983354 KIS983335:KIS983354 KSO983335:KSO983354 LCK983335:LCK983354 LMG983335:LMG983354 LWC983335:LWC983354 MFY983335:MFY983354 MPU983335:MPU983354 MZQ983335:MZQ983354 NJM983335:NJM983354 NTI983335:NTI983354 ODE983335:ODE983354 ONA983335:ONA983354 OWW983335:OWW983354 PGS983335:PGS983354 PQO983335:PQO983354 QAK983335:QAK983354 QKG983335:QKG983354 QUC983335:QUC983354 RDY983335:RDY983354 RNU983335:RNU983354 RXQ983335:RXQ983354 SHM983335:SHM983354 SRI983335:SRI983354 TBE983335:TBE983354 TLA983335:TLA983354 TUW983335:TUW983354 UES983335:UES983354 UOO983335:UOO983354 UYK983335:UYK983354 VIG983335:VIG983354 VSC983335:VSC983354 WBY983335:WBY983354 WLU983335:WLU983354 WVQ983335:WVQ983354 WVT983335:WVT983354 N65831:N65850 IZ65831:IZ65850 SV65831:SV65850 ACR65831:ACR65850 AMN65831:AMN65850 AWJ65831:AWJ65850 BGF65831:BGF65850 BQB65831:BQB65850 BZX65831:BZX65850 CJT65831:CJT65850 CTP65831:CTP65850 DDL65831:DDL65850 DNH65831:DNH65850 DXD65831:DXD65850 EGZ65831:EGZ65850 EQV65831:EQV65850 FAR65831:FAR65850 FKN65831:FKN65850 FUJ65831:FUJ65850 GEF65831:GEF65850 GOB65831:GOB65850 GXX65831:GXX65850 HHT65831:HHT65850 HRP65831:HRP65850 IBL65831:IBL65850 ILH65831:ILH65850 IVD65831:IVD65850 JEZ65831:JEZ65850 JOV65831:JOV65850 JYR65831:JYR65850 KIN65831:KIN65850 KSJ65831:KSJ65850 LCF65831:LCF65850 LMB65831:LMB65850 LVX65831:LVX65850 MFT65831:MFT65850 MPP65831:MPP65850 MZL65831:MZL65850 NJH65831:NJH65850 NTD65831:NTD65850 OCZ65831:OCZ65850 OMV65831:OMV65850 OWR65831:OWR65850 PGN65831:PGN65850 PQJ65831:PQJ65850 QAF65831:QAF65850 QKB65831:QKB65850 QTX65831:QTX65850 RDT65831:RDT65850 RNP65831:RNP65850 RXL65831:RXL65850 SHH65831:SHH65850 SRD65831:SRD65850 TAZ65831:TAZ65850 TKV65831:TKV65850 TUR65831:TUR65850 UEN65831:UEN65850 UOJ65831:UOJ65850 UYF65831:UYF65850 VIB65831:VIB65850 VRX65831:VRX65850 WBT65831:WBT65850 WLP65831:WLP65850 WVL65831:WVL65850 N131367:N131386 IZ131367:IZ131386 SV131367:SV131386 ACR131367:ACR131386 AMN131367:AMN131386 AWJ131367:AWJ131386 BGF131367:BGF131386 BQB131367:BQB131386 BZX131367:BZX131386 CJT131367:CJT131386 CTP131367:CTP131386 DDL131367:DDL131386 DNH131367:DNH131386 DXD131367:DXD131386 EGZ131367:EGZ131386 EQV131367:EQV131386 FAR131367:FAR131386 FKN131367:FKN131386 FUJ131367:FUJ131386 GEF131367:GEF131386 GOB131367:GOB131386 GXX131367:GXX131386 HHT131367:HHT131386 HRP131367:HRP131386 IBL131367:IBL131386 ILH131367:ILH131386 IVD131367:IVD131386 JEZ131367:JEZ131386 JOV131367:JOV131386 JYR131367:JYR131386 KIN131367:KIN131386 KSJ131367:KSJ131386 LCF131367:LCF131386 LMB131367:LMB131386 LVX131367:LVX131386 MFT131367:MFT131386 MPP131367:MPP131386 MZL131367:MZL131386 NJH131367:NJH131386 NTD131367:NTD131386 OCZ131367:OCZ131386 OMV131367:OMV131386 OWR131367:OWR131386 PGN131367:PGN131386 PQJ131367:PQJ131386 QAF131367:QAF131386 QKB131367:QKB131386 QTX131367:QTX131386 RDT131367:RDT131386 RNP131367:RNP131386 RXL131367:RXL131386 SHH131367:SHH131386 SRD131367:SRD131386 TAZ131367:TAZ131386 TKV131367:TKV131386 TUR131367:TUR131386 UEN131367:UEN131386 UOJ131367:UOJ131386 UYF131367:UYF131386 VIB131367:VIB131386 VRX131367:VRX131386 WBT131367:WBT131386 WLP131367:WLP131386 WVL131367:WVL131386 N196903:N196922 IZ196903:IZ196922 SV196903:SV196922 ACR196903:ACR196922 AMN196903:AMN196922 AWJ196903:AWJ196922 BGF196903:BGF196922 BQB196903:BQB196922 BZX196903:BZX196922 CJT196903:CJT196922 CTP196903:CTP196922 DDL196903:DDL196922 DNH196903:DNH196922 DXD196903:DXD196922 EGZ196903:EGZ196922 EQV196903:EQV196922 FAR196903:FAR196922 FKN196903:FKN196922 FUJ196903:FUJ196922 GEF196903:GEF196922 GOB196903:GOB196922 GXX196903:GXX196922 HHT196903:HHT196922 HRP196903:HRP196922 IBL196903:IBL196922 ILH196903:ILH196922 IVD196903:IVD196922 JEZ196903:JEZ196922 JOV196903:JOV196922 JYR196903:JYR196922 KIN196903:KIN196922 KSJ196903:KSJ196922 LCF196903:LCF196922 LMB196903:LMB196922 LVX196903:LVX196922 MFT196903:MFT196922 MPP196903:MPP196922 MZL196903:MZL196922 NJH196903:NJH196922 NTD196903:NTD196922 OCZ196903:OCZ196922 OMV196903:OMV196922 OWR196903:OWR196922 PGN196903:PGN196922 PQJ196903:PQJ196922 QAF196903:QAF196922 QKB196903:QKB196922 QTX196903:QTX196922 RDT196903:RDT196922 RNP196903:RNP196922 RXL196903:RXL196922 SHH196903:SHH196922 SRD196903:SRD196922 TAZ196903:TAZ196922 TKV196903:TKV196922 TUR196903:TUR196922 UEN196903:UEN196922 UOJ196903:UOJ196922 UYF196903:UYF196922 VIB196903:VIB196922 VRX196903:VRX196922 WBT196903:WBT196922 WLP196903:WLP196922 WVL196903:WVL196922 N262439:N262458 IZ262439:IZ262458 SV262439:SV262458 ACR262439:ACR262458 AMN262439:AMN262458 AWJ262439:AWJ262458 BGF262439:BGF262458 BQB262439:BQB262458 BZX262439:BZX262458 CJT262439:CJT262458 CTP262439:CTP262458 DDL262439:DDL262458 DNH262439:DNH262458 DXD262439:DXD262458 EGZ262439:EGZ262458 EQV262439:EQV262458 FAR262439:FAR262458 FKN262439:FKN262458 FUJ262439:FUJ262458 GEF262439:GEF262458 GOB262439:GOB262458 GXX262439:GXX262458 HHT262439:HHT262458 HRP262439:HRP262458 IBL262439:IBL262458 ILH262439:ILH262458 IVD262439:IVD262458 JEZ262439:JEZ262458 JOV262439:JOV262458 JYR262439:JYR262458 KIN262439:KIN262458 KSJ262439:KSJ262458 LCF262439:LCF262458 LMB262439:LMB262458 LVX262439:LVX262458 MFT262439:MFT262458 MPP262439:MPP262458 MZL262439:MZL262458 NJH262439:NJH262458 NTD262439:NTD262458 OCZ262439:OCZ262458 OMV262439:OMV262458 OWR262439:OWR262458 PGN262439:PGN262458 PQJ262439:PQJ262458 QAF262439:QAF262458 QKB262439:QKB262458 QTX262439:QTX262458 RDT262439:RDT262458 RNP262439:RNP262458 RXL262439:RXL262458 SHH262439:SHH262458 SRD262439:SRD262458 TAZ262439:TAZ262458 TKV262439:TKV262458 TUR262439:TUR262458 UEN262439:UEN262458 UOJ262439:UOJ262458 UYF262439:UYF262458 VIB262439:VIB262458 VRX262439:VRX262458 WBT262439:WBT262458 WLP262439:WLP262458 WVL262439:WVL262458 N327975:N327994 IZ327975:IZ327994 SV327975:SV327994 ACR327975:ACR327994 AMN327975:AMN327994 AWJ327975:AWJ327994 BGF327975:BGF327994 BQB327975:BQB327994 BZX327975:BZX327994 CJT327975:CJT327994 CTP327975:CTP327994 DDL327975:DDL327994 DNH327975:DNH327994 DXD327975:DXD327994 EGZ327975:EGZ327994 EQV327975:EQV327994 FAR327975:FAR327994 FKN327975:FKN327994 FUJ327975:FUJ327994 GEF327975:GEF327994 GOB327975:GOB327994 GXX327975:GXX327994 HHT327975:HHT327994 HRP327975:HRP327994 IBL327975:IBL327994 ILH327975:ILH327994 IVD327975:IVD327994 JEZ327975:JEZ327994 JOV327975:JOV327994 JYR327975:JYR327994 KIN327975:KIN327994 KSJ327975:KSJ327994 LCF327975:LCF327994 LMB327975:LMB327994 LVX327975:LVX327994 MFT327975:MFT327994 MPP327975:MPP327994 MZL327975:MZL327994 NJH327975:NJH327994 NTD327975:NTD327994 OCZ327975:OCZ327994 OMV327975:OMV327994 OWR327975:OWR327994 PGN327975:PGN327994 PQJ327975:PQJ327994 QAF327975:QAF327994 QKB327975:QKB327994 QTX327975:QTX327994 RDT327975:RDT327994 RNP327975:RNP327994 RXL327975:RXL327994 SHH327975:SHH327994 SRD327975:SRD327994 TAZ327975:TAZ327994 TKV327975:TKV327994 TUR327975:TUR327994 UEN327975:UEN327994 UOJ327975:UOJ327994 UYF327975:UYF327994 VIB327975:VIB327994 VRX327975:VRX327994 WBT327975:WBT327994 WLP327975:WLP327994 WVL327975:WVL327994 N393511:N393530 IZ393511:IZ393530 SV393511:SV393530 ACR393511:ACR393530 AMN393511:AMN393530 AWJ393511:AWJ393530 BGF393511:BGF393530 BQB393511:BQB393530 BZX393511:BZX393530 CJT393511:CJT393530 CTP393511:CTP393530 DDL393511:DDL393530 DNH393511:DNH393530 DXD393511:DXD393530 EGZ393511:EGZ393530 EQV393511:EQV393530 FAR393511:FAR393530 FKN393511:FKN393530 FUJ393511:FUJ393530 GEF393511:GEF393530 GOB393511:GOB393530 GXX393511:GXX393530 HHT393511:HHT393530 HRP393511:HRP393530 IBL393511:IBL393530 ILH393511:ILH393530 IVD393511:IVD393530 JEZ393511:JEZ393530 JOV393511:JOV393530 JYR393511:JYR393530 KIN393511:KIN393530 KSJ393511:KSJ393530 LCF393511:LCF393530 LMB393511:LMB393530 LVX393511:LVX393530 MFT393511:MFT393530 MPP393511:MPP393530 MZL393511:MZL393530 NJH393511:NJH393530 NTD393511:NTD393530 OCZ393511:OCZ393530 OMV393511:OMV393530 OWR393511:OWR393530 PGN393511:PGN393530 PQJ393511:PQJ393530 QAF393511:QAF393530 QKB393511:QKB393530 QTX393511:QTX393530 RDT393511:RDT393530 RNP393511:RNP393530 RXL393511:RXL393530 SHH393511:SHH393530 SRD393511:SRD393530 TAZ393511:TAZ393530 TKV393511:TKV393530 TUR393511:TUR393530 UEN393511:UEN393530 UOJ393511:UOJ393530 UYF393511:UYF393530 VIB393511:VIB393530 VRX393511:VRX393530 WBT393511:WBT393530 WLP393511:WLP393530 WVL393511:WVL393530 N459047:N459066 IZ459047:IZ459066 SV459047:SV459066 ACR459047:ACR459066 AMN459047:AMN459066 AWJ459047:AWJ459066 BGF459047:BGF459066 BQB459047:BQB459066 BZX459047:BZX459066 CJT459047:CJT459066 CTP459047:CTP459066 DDL459047:DDL459066 DNH459047:DNH459066 DXD459047:DXD459066 EGZ459047:EGZ459066 EQV459047:EQV459066 FAR459047:FAR459066 FKN459047:FKN459066 FUJ459047:FUJ459066 GEF459047:GEF459066 GOB459047:GOB459066 GXX459047:GXX459066 HHT459047:HHT459066 HRP459047:HRP459066 IBL459047:IBL459066 ILH459047:ILH459066 IVD459047:IVD459066 JEZ459047:JEZ459066 JOV459047:JOV459066 JYR459047:JYR459066 KIN459047:KIN459066 KSJ459047:KSJ459066 LCF459047:LCF459066 LMB459047:LMB459066 LVX459047:LVX459066 MFT459047:MFT459066 MPP459047:MPP459066 MZL459047:MZL459066 NJH459047:NJH459066 NTD459047:NTD459066 OCZ459047:OCZ459066 OMV459047:OMV459066 OWR459047:OWR459066 PGN459047:PGN459066 PQJ459047:PQJ459066 QAF459047:QAF459066 QKB459047:QKB459066 QTX459047:QTX459066 RDT459047:RDT459066 RNP459047:RNP459066 RXL459047:RXL459066 SHH459047:SHH459066 SRD459047:SRD459066 TAZ459047:TAZ459066 TKV459047:TKV459066 TUR459047:TUR459066 UEN459047:UEN459066 UOJ459047:UOJ459066 UYF459047:UYF459066 VIB459047:VIB459066 VRX459047:VRX459066 WBT459047:WBT459066 WLP459047:WLP459066 WVL459047:WVL459066 N524583:N524602 IZ524583:IZ524602 SV524583:SV524602 ACR524583:ACR524602 AMN524583:AMN524602 AWJ524583:AWJ524602 BGF524583:BGF524602 BQB524583:BQB524602 BZX524583:BZX524602 CJT524583:CJT524602 CTP524583:CTP524602 DDL524583:DDL524602 DNH524583:DNH524602 DXD524583:DXD524602 EGZ524583:EGZ524602 EQV524583:EQV524602 FAR524583:FAR524602 FKN524583:FKN524602 FUJ524583:FUJ524602 GEF524583:GEF524602 GOB524583:GOB524602 GXX524583:GXX524602 HHT524583:HHT524602 HRP524583:HRP524602 IBL524583:IBL524602 ILH524583:ILH524602 IVD524583:IVD524602 JEZ524583:JEZ524602 JOV524583:JOV524602 JYR524583:JYR524602 KIN524583:KIN524602 KSJ524583:KSJ524602 LCF524583:LCF524602 LMB524583:LMB524602 LVX524583:LVX524602 MFT524583:MFT524602 MPP524583:MPP524602 MZL524583:MZL524602 NJH524583:NJH524602 NTD524583:NTD524602 OCZ524583:OCZ524602 OMV524583:OMV524602 OWR524583:OWR524602 PGN524583:PGN524602 PQJ524583:PQJ524602 QAF524583:QAF524602 QKB524583:QKB524602 QTX524583:QTX524602 RDT524583:RDT524602 RNP524583:RNP524602 RXL524583:RXL524602 SHH524583:SHH524602 SRD524583:SRD524602 TAZ524583:TAZ524602 TKV524583:TKV524602 TUR524583:TUR524602 UEN524583:UEN524602 UOJ524583:UOJ524602 UYF524583:UYF524602 VIB524583:VIB524602 VRX524583:VRX524602 WBT524583:WBT524602 WLP524583:WLP524602 WVL524583:WVL524602 N590119:N590138 IZ590119:IZ590138 SV590119:SV590138 ACR590119:ACR590138 AMN590119:AMN590138 AWJ590119:AWJ590138 BGF590119:BGF590138 BQB590119:BQB590138 BZX590119:BZX590138 CJT590119:CJT590138 CTP590119:CTP590138 DDL590119:DDL590138 DNH590119:DNH590138 DXD590119:DXD590138 EGZ590119:EGZ590138 EQV590119:EQV590138 FAR590119:FAR590138 FKN590119:FKN590138 FUJ590119:FUJ590138 GEF590119:GEF590138 GOB590119:GOB590138 GXX590119:GXX590138 HHT590119:HHT590138 HRP590119:HRP590138 IBL590119:IBL590138 ILH590119:ILH590138 IVD590119:IVD590138 JEZ590119:JEZ590138 JOV590119:JOV590138 JYR590119:JYR590138 KIN590119:KIN590138 KSJ590119:KSJ590138 LCF590119:LCF590138 LMB590119:LMB590138 LVX590119:LVX590138 MFT590119:MFT590138 MPP590119:MPP590138 MZL590119:MZL590138 NJH590119:NJH590138 NTD590119:NTD590138 OCZ590119:OCZ590138 OMV590119:OMV590138 OWR590119:OWR590138 PGN590119:PGN590138 PQJ590119:PQJ590138 QAF590119:QAF590138 QKB590119:QKB590138 QTX590119:QTX590138 RDT590119:RDT590138 RNP590119:RNP590138 RXL590119:RXL590138 SHH590119:SHH590138 SRD590119:SRD590138 TAZ590119:TAZ590138 TKV590119:TKV590138 TUR590119:TUR590138 UEN590119:UEN590138 UOJ590119:UOJ590138 UYF590119:UYF590138 VIB590119:VIB590138 VRX590119:VRX590138 WBT590119:WBT590138 WLP590119:WLP590138 WVL590119:WVL590138 N655655:N655674 IZ655655:IZ655674 SV655655:SV655674 ACR655655:ACR655674 AMN655655:AMN655674 AWJ655655:AWJ655674 BGF655655:BGF655674 BQB655655:BQB655674 BZX655655:BZX655674 CJT655655:CJT655674 CTP655655:CTP655674 DDL655655:DDL655674 DNH655655:DNH655674 DXD655655:DXD655674 EGZ655655:EGZ655674 EQV655655:EQV655674 FAR655655:FAR655674 FKN655655:FKN655674 FUJ655655:FUJ655674 GEF655655:GEF655674 GOB655655:GOB655674 GXX655655:GXX655674 HHT655655:HHT655674 HRP655655:HRP655674 IBL655655:IBL655674 ILH655655:ILH655674 IVD655655:IVD655674 JEZ655655:JEZ655674 JOV655655:JOV655674 JYR655655:JYR655674 KIN655655:KIN655674 KSJ655655:KSJ655674 LCF655655:LCF655674 LMB655655:LMB655674 LVX655655:LVX655674 MFT655655:MFT655674 MPP655655:MPP655674 MZL655655:MZL655674 NJH655655:NJH655674 NTD655655:NTD655674 OCZ655655:OCZ655674 OMV655655:OMV655674 OWR655655:OWR655674 PGN655655:PGN655674 PQJ655655:PQJ655674 QAF655655:QAF655674 QKB655655:QKB655674 QTX655655:QTX655674 RDT655655:RDT655674 RNP655655:RNP655674 RXL655655:RXL655674 SHH655655:SHH655674 SRD655655:SRD655674 TAZ655655:TAZ655674 TKV655655:TKV655674 TUR655655:TUR655674 UEN655655:UEN655674 UOJ655655:UOJ655674 UYF655655:UYF655674 VIB655655:VIB655674 VRX655655:VRX655674 WBT655655:WBT655674 WLP655655:WLP655674 WVL655655:WVL655674 N721191:N721210 IZ721191:IZ721210 SV721191:SV721210 ACR721191:ACR721210 AMN721191:AMN721210 AWJ721191:AWJ721210 BGF721191:BGF721210 BQB721191:BQB721210 BZX721191:BZX721210 CJT721191:CJT721210 CTP721191:CTP721210 DDL721191:DDL721210 DNH721191:DNH721210 DXD721191:DXD721210 EGZ721191:EGZ721210 EQV721191:EQV721210 FAR721191:FAR721210 FKN721191:FKN721210 FUJ721191:FUJ721210 GEF721191:GEF721210 GOB721191:GOB721210 GXX721191:GXX721210 HHT721191:HHT721210 HRP721191:HRP721210 IBL721191:IBL721210 ILH721191:ILH721210 IVD721191:IVD721210 JEZ721191:JEZ721210 JOV721191:JOV721210 JYR721191:JYR721210 KIN721191:KIN721210 KSJ721191:KSJ721210 LCF721191:LCF721210 LMB721191:LMB721210 LVX721191:LVX721210 MFT721191:MFT721210 MPP721191:MPP721210 MZL721191:MZL721210 NJH721191:NJH721210 NTD721191:NTD721210 OCZ721191:OCZ721210 OMV721191:OMV721210 OWR721191:OWR721210 PGN721191:PGN721210 PQJ721191:PQJ721210 QAF721191:QAF721210 QKB721191:QKB721210 QTX721191:QTX721210 RDT721191:RDT721210 RNP721191:RNP721210 RXL721191:RXL721210 SHH721191:SHH721210 SRD721191:SRD721210 TAZ721191:TAZ721210 TKV721191:TKV721210 TUR721191:TUR721210 UEN721191:UEN721210 UOJ721191:UOJ721210 UYF721191:UYF721210 VIB721191:VIB721210 VRX721191:VRX721210 WBT721191:WBT721210 WLP721191:WLP721210 WVL721191:WVL721210 N786727:N786746 IZ786727:IZ786746 SV786727:SV786746 ACR786727:ACR786746 AMN786727:AMN786746 AWJ786727:AWJ786746 BGF786727:BGF786746 BQB786727:BQB786746 BZX786727:BZX786746 CJT786727:CJT786746 CTP786727:CTP786746 DDL786727:DDL786746 DNH786727:DNH786746 DXD786727:DXD786746 EGZ786727:EGZ786746 EQV786727:EQV786746 FAR786727:FAR786746 FKN786727:FKN786746 FUJ786727:FUJ786746 GEF786727:GEF786746 GOB786727:GOB786746 GXX786727:GXX786746 HHT786727:HHT786746 HRP786727:HRP786746 IBL786727:IBL786746 ILH786727:ILH786746 IVD786727:IVD786746 JEZ786727:JEZ786746 JOV786727:JOV786746 JYR786727:JYR786746 KIN786727:KIN786746 KSJ786727:KSJ786746 LCF786727:LCF786746 LMB786727:LMB786746 LVX786727:LVX786746 MFT786727:MFT786746 MPP786727:MPP786746 MZL786727:MZL786746 NJH786727:NJH786746 NTD786727:NTD786746 OCZ786727:OCZ786746 OMV786727:OMV786746 OWR786727:OWR786746 PGN786727:PGN786746 PQJ786727:PQJ786746 QAF786727:QAF786746 QKB786727:QKB786746 QTX786727:QTX786746 RDT786727:RDT786746 RNP786727:RNP786746 RXL786727:RXL786746 SHH786727:SHH786746 SRD786727:SRD786746 TAZ786727:TAZ786746 TKV786727:TKV786746 TUR786727:TUR786746 UEN786727:UEN786746 UOJ786727:UOJ786746 UYF786727:UYF786746 VIB786727:VIB786746 VRX786727:VRX786746 WBT786727:WBT786746 WLP786727:WLP786746 WVL786727:WVL786746 N852263:N852282 IZ852263:IZ852282 SV852263:SV852282 ACR852263:ACR852282 AMN852263:AMN852282 AWJ852263:AWJ852282 BGF852263:BGF852282 BQB852263:BQB852282 BZX852263:BZX852282 CJT852263:CJT852282 CTP852263:CTP852282 DDL852263:DDL852282 DNH852263:DNH852282 DXD852263:DXD852282 EGZ852263:EGZ852282 EQV852263:EQV852282 FAR852263:FAR852282 FKN852263:FKN852282 FUJ852263:FUJ852282 GEF852263:GEF852282 GOB852263:GOB852282 GXX852263:GXX852282 HHT852263:HHT852282 HRP852263:HRP852282 IBL852263:IBL852282 ILH852263:ILH852282 IVD852263:IVD852282 JEZ852263:JEZ852282 JOV852263:JOV852282 JYR852263:JYR852282 KIN852263:KIN852282 KSJ852263:KSJ852282 LCF852263:LCF852282 LMB852263:LMB852282 LVX852263:LVX852282 MFT852263:MFT852282 MPP852263:MPP852282 MZL852263:MZL852282 NJH852263:NJH852282 NTD852263:NTD852282 OCZ852263:OCZ852282 OMV852263:OMV852282 OWR852263:OWR852282 PGN852263:PGN852282 PQJ852263:PQJ852282 QAF852263:QAF852282 QKB852263:QKB852282 QTX852263:QTX852282 RDT852263:RDT852282 RNP852263:RNP852282 RXL852263:RXL852282 SHH852263:SHH852282 SRD852263:SRD852282 TAZ852263:TAZ852282 TKV852263:TKV852282 TUR852263:TUR852282 UEN852263:UEN852282 UOJ852263:UOJ852282 UYF852263:UYF852282 VIB852263:VIB852282 VRX852263:VRX852282 WBT852263:WBT852282 WLP852263:WLP852282 WVL852263:WVL852282 N917799:N917818 IZ917799:IZ917818 SV917799:SV917818 ACR917799:ACR917818 AMN917799:AMN917818 AWJ917799:AWJ917818 BGF917799:BGF917818 BQB917799:BQB917818 BZX917799:BZX917818 CJT917799:CJT917818 CTP917799:CTP917818 DDL917799:DDL917818 DNH917799:DNH917818 DXD917799:DXD917818 EGZ917799:EGZ917818 EQV917799:EQV917818 FAR917799:FAR917818 FKN917799:FKN917818 FUJ917799:FUJ917818 GEF917799:GEF917818 GOB917799:GOB917818 GXX917799:GXX917818 HHT917799:HHT917818 HRP917799:HRP917818 IBL917799:IBL917818 ILH917799:ILH917818 IVD917799:IVD917818 JEZ917799:JEZ917818 JOV917799:JOV917818 JYR917799:JYR917818 KIN917799:KIN917818 KSJ917799:KSJ917818 LCF917799:LCF917818 LMB917799:LMB917818 LVX917799:LVX917818 MFT917799:MFT917818 MPP917799:MPP917818 MZL917799:MZL917818 NJH917799:NJH917818 NTD917799:NTD917818 OCZ917799:OCZ917818 OMV917799:OMV917818 OWR917799:OWR917818 PGN917799:PGN917818 PQJ917799:PQJ917818 QAF917799:QAF917818 QKB917799:QKB917818 QTX917799:QTX917818 RDT917799:RDT917818 RNP917799:RNP917818 RXL917799:RXL917818 SHH917799:SHH917818 SRD917799:SRD917818 TAZ917799:TAZ917818 TKV917799:TKV917818 TUR917799:TUR917818 UEN917799:UEN917818 UOJ917799:UOJ917818 UYF917799:UYF917818 VIB917799:VIB917818 VRX917799:VRX917818 WBT917799:WBT917818 WLP917799:WLP917818 WVL917799:WVL917818 N983335:N983354 IZ983335:IZ983354 SV983335:SV983354 ACR983335:ACR983354 AMN983335:AMN983354 AWJ983335:AWJ983354 BGF983335:BGF983354 BQB983335:BQB983354 BZX983335:BZX983354 CJT983335:CJT983354 CTP983335:CTP983354 DDL983335:DDL983354 DNH983335:DNH983354 DXD983335:DXD983354 EGZ983335:EGZ983354 EQV983335:EQV983354 FAR983335:FAR983354 FKN983335:FKN983354 FUJ983335:FUJ983354 GEF983335:GEF983354 GOB983335:GOB983354 GXX983335:GXX983354 HHT983335:HHT983354 HRP983335:HRP983354 IBL983335:IBL983354 ILH983335:ILH983354 IVD983335:IVD983354 JEZ983335:JEZ983354 JOV983335:JOV983354 JYR983335:JYR983354 KIN983335:KIN983354 KSJ983335:KSJ983354 LCF983335:LCF983354 LMB983335:LMB983354 LVX983335:LVX983354 MFT983335:MFT983354 MPP983335:MPP983354 MZL983335:MZL983354 NJH983335:NJH983354 NTD983335:NTD983354 OCZ983335:OCZ983354 OMV983335:OMV983354 OWR983335:OWR983354 PGN983335:PGN983354 PQJ983335:PQJ983354 QAF983335:QAF983354 QKB983335:QKB983354 QTX983335:QTX983354 RDT983335:RDT983354 RNP983335:RNP983354 RXL983335:RXL983354 SHH983335:SHH983354 SRD983335:SRD983354 TAZ983335:TAZ983354 TKV983335:TKV983354 TUR983335:TUR983354 UEN983335:UEN983354 UOJ983335:UOJ983354 UYF983335:UYF983354 VIB983335:VIB983354 VRX983335:VRX983354 WBT983335:WBT983354 WLP983335:WLP983354 WVL983335:WVL983354 JH65831:JH65850 TD65831:TD65850 ACZ65831:ACZ65850 AMV65831:AMV65850 AWR65831:AWR65850 BGN65831:BGN65850 BQJ65831:BQJ65850 CAF65831:CAF65850 CKB65831:CKB65850 CTX65831:CTX65850 DDT65831:DDT65850 DNP65831:DNP65850 DXL65831:DXL65850 EHH65831:EHH65850 ERD65831:ERD65850 FAZ65831:FAZ65850 FKV65831:FKV65850 FUR65831:FUR65850 GEN65831:GEN65850 GOJ65831:GOJ65850 GYF65831:GYF65850 HIB65831:HIB65850 HRX65831:HRX65850 IBT65831:IBT65850 ILP65831:ILP65850 IVL65831:IVL65850 JFH65831:JFH65850 JPD65831:JPD65850 JYZ65831:JYZ65850 KIV65831:KIV65850 KSR65831:KSR65850 LCN65831:LCN65850 LMJ65831:LMJ65850 LWF65831:LWF65850 MGB65831:MGB65850 MPX65831:MPX65850 MZT65831:MZT65850 NJP65831:NJP65850 NTL65831:NTL65850 ODH65831:ODH65850 OND65831:OND65850 OWZ65831:OWZ65850 PGV65831:PGV65850 PQR65831:PQR65850 QAN65831:QAN65850 QKJ65831:QKJ65850 QUF65831:QUF65850 REB65831:REB65850 RNX65831:RNX65850 RXT65831:RXT65850 SHP65831:SHP65850 SRL65831:SRL65850 TBH65831:TBH65850 TLD65831:TLD65850 TUZ65831:TUZ65850 UEV65831:UEV65850 UOR65831:UOR65850 UYN65831:UYN65850 VIJ65831:VIJ65850 VSF65831:VSF65850 WCB65831:WCB65850 WLX65831:WLX65850 WVT65831:WVT65850 JH131367:JH131386 TD131367:TD131386 ACZ131367:ACZ131386 AMV131367:AMV131386 AWR131367:AWR131386 BGN131367:BGN131386 BQJ131367:BQJ131386 CAF131367:CAF131386 CKB131367:CKB131386 CTX131367:CTX131386 DDT131367:DDT131386 DNP131367:DNP131386 DXL131367:DXL131386 EHH131367:EHH131386 ERD131367:ERD131386 FAZ131367:FAZ131386 FKV131367:FKV131386 FUR131367:FUR131386 GEN131367:GEN131386 GOJ131367:GOJ131386 GYF131367:GYF131386 HIB131367:HIB131386 HRX131367:HRX131386 IBT131367:IBT131386 ILP131367:ILP131386 IVL131367:IVL131386 JFH131367:JFH131386 JPD131367:JPD131386 JYZ131367:JYZ131386 KIV131367:KIV131386 KSR131367:KSR131386 LCN131367:LCN131386 LMJ131367:LMJ131386 LWF131367:LWF131386 MGB131367:MGB131386 MPX131367:MPX131386 MZT131367:MZT131386 NJP131367:NJP131386 NTL131367:NTL131386 ODH131367:ODH131386 OND131367:OND131386 OWZ131367:OWZ131386 PGV131367:PGV131386 PQR131367:PQR131386 QAN131367:QAN131386 QKJ131367:QKJ131386 QUF131367:QUF131386 REB131367:REB131386 RNX131367:RNX131386 RXT131367:RXT131386 SHP131367:SHP131386 SRL131367:SRL131386 TBH131367:TBH131386 TLD131367:TLD131386 TUZ131367:TUZ131386 UEV131367:UEV131386 UOR131367:UOR131386 UYN131367:UYN131386 VIJ131367:VIJ131386 VSF131367:VSF131386 WCB131367:WCB131386 WLX131367:WLX131386 WVT131367:WVT131386 JH196903:JH196922 TD196903:TD196922 ACZ196903:ACZ196922 AMV196903:AMV196922 AWR196903:AWR196922 BGN196903:BGN196922 BQJ196903:BQJ196922 CAF196903:CAF196922 CKB196903:CKB196922 CTX196903:CTX196922 DDT196903:DDT196922 DNP196903:DNP196922 DXL196903:DXL196922 EHH196903:EHH196922 ERD196903:ERD196922 FAZ196903:FAZ196922 FKV196903:FKV196922 FUR196903:FUR196922 GEN196903:GEN196922 GOJ196903:GOJ196922 GYF196903:GYF196922 HIB196903:HIB196922 HRX196903:HRX196922 IBT196903:IBT196922 ILP196903:ILP196922 IVL196903:IVL196922 JFH196903:JFH196922 JPD196903:JPD196922 JYZ196903:JYZ196922 KIV196903:KIV196922 KSR196903:KSR196922 LCN196903:LCN196922 LMJ196903:LMJ196922 LWF196903:LWF196922 MGB196903:MGB196922 MPX196903:MPX196922 MZT196903:MZT196922 NJP196903:NJP196922 NTL196903:NTL196922 ODH196903:ODH196922 OND196903:OND196922 OWZ196903:OWZ196922 PGV196903:PGV196922 PQR196903:PQR196922 QAN196903:QAN196922 QKJ196903:QKJ196922 QUF196903:QUF196922 REB196903:REB196922 RNX196903:RNX196922 RXT196903:RXT196922 SHP196903:SHP196922 SRL196903:SRL196922 TBH196903:TBH196922 TLD196903:TLD196922 TUZ196903:TUZ196922 UEV196903:UEV196922 UOR196903:UOR196922 UYN196903:UYN196922 VIJ196903:VIJ196922 VSF196903:VSF196922 WCB196903:WCB196922 WLX196903:WLX196922 WVT196903:WVT196922 JH262439:JH262458 TD262439:TD262458 ACZ262439:ACZ262458 AMV262439:AMV262458 AWR262439:AWR262458 BGN262439:BGN262458 BQJ262439:BQJ262458 CAF262439:CAF262458 CKB262439:CKB262458 CTX262439:CTX262458 DDT262439:DDT262458 DNP262439:DNP262458 DXL262439:DXL262458 EHH262439:EHH262458 ERD262439:ERD262458 FAZ262439:FAZ262458 FKV262439:FKV262458 FUR262439:FUR262458 GEN262439:GEN262458 GOJ262439:GOJ262458 GYF262439:GYF262458 HIB262439:HIB262458 HRX262439:HRX262458 IBT262439:IBT262458 ILP262439:ILP262458 IVL262439:IVL262458 JFH262439:JFH262458 JPD262439:JPD262458 JYZ262439:JYZ262458 KIV262439:KIV262458 KSR262439:KSR262458 LCN262439:LCN262458 LMJ262439:LMJ262458 LWF262439:LWF262458 MGB262439:MGB262458 MPX262439:MPX262458 MZT262439:MZT262458 NJP262439:NJP262458 NTL262439:NTL262458 ODH262439:ODH262458 OND262439:OND262458 OWZ262439:OWZ262458 PGV262439:PGV262458 PQR262439:PQR262458 QAN262439:QAN262458 QKJ262439:QKJ262458 QUF262439:QUF262458 REB262439:REB262458 RNX262439:RNX262458 RXT262439:RXT262458 SHP262439:SHP262458 SRL262439:SRL262458 TBH262439:TBH262458 TLD262439:TLD262458 TUZ262439:TUZ262458 UEV262439:UEV262458 UOR262439:UOR262458 UYN262439:UYN262458 VIJ262439:VIJ262458 VSF262439:VSF262458 WCB262439:WCB262458 WLX262439:WLX262458 WVT262439:WVT262458 JH327975:JH327994 TD327975:TD327994 ACZ327975:ACZ327994 AMV327975:AMV327994 AWR327975:AWR327994 BGN327975:BGN327994 BQJ327975:BQJ327994 CAF327975:CAF327994 CKB327975:CKB327994 CTX327975:CTX327994 DDT327975:DDT327994 DNP327975:DNP327994 DXL327975:DXL327994 EHH327975:EHH327994 ERD327975:ERD327994 FAZ327975:FAZ327994 FKV327975:FKV327994 FUR327975:FUR327994 GEN327975:GEN327994 GOJ327975:GOJ327994 GYF327975:GYF327994 HIB327975:HIB327994 HRX327975:HRX327994 IBT327975:IBT327994 ILP327975:ILP327994 IVL327975:IVL327994 JFH327975:JFH327994 JPD327975:JPD327994 JYZ327975:JYZ327994 KIV327975:KIV327994 KSR327975:KSR327994 LCN327975:LCN327994 LMJ327975:LMJ327994 LWF327975:LWF327994 MGB327975:MGB327994 MPX327975:MPX327994 MZT327975:MZT327994 NJP327975:NJP327994 NTL327975:NTL327994 ODH327975:ODH327994 OND327975:OND327994 OWZ327975:OWZ327994 PGV327975:PGV327994 PQR327975:PQR327994 QAN327975:QAN327994 QKJ327975:QKJ327994 QUF327975:QUF327994 REB327975:REB327994 RNX327975:RNX327994 RXT327975:RXT327994 SHP327975:SHP327994 SRL327975:SRL327994 TBH327975:TBH327994 TLD327975:TLD327994 TUZ327975:TUZ327994 UEV327975:UEV327994 UOR327975:UOR327994 UYN327975:UYN327994 VIJ327975:VIJ327994 VSF327975:VSF327994 WCB327975:WCB327994 WLX327975:WLX327994 WVT327975:WVT327994 JH393511:JH393530 TD393511:TD393530 ACZ393511:ACZ393530 AMV393511:AMV393530 AWR393511:AWR393530 BGN393511:BGN393530 BQJ393511:BQJ393530 CAF393511:CAF393530 CKB393511:CKB393530 CTX393511:CTX393530 DDT393511:DDT393530 DNP393511:DNP393530 DXL393511:DXL393530 EHH393511:EHH393530 ERD393511:ERD393530 FAZ393511:FAZ393530 FKV393511:FKV393530 FUR393511:FUR393530 GEN393511:GEN393530 GOJ393511:GOJ393530 GYF393511:GYF393530 HIB393511:HIB393530 HRX393511:HRX393530 IBT393511:IBT393530 ILP393511:ILP393530 IVL393511:IVL393530 JFH393511:JFH393530 JPD393511:JPD393530 JYZ393511:JYZ393530 KIV393511:KIV393530 KSR393511:KSR393530 LCN393511:LCN393530 LMJ393511:LMJ393530 LWF393511:LWF393530 MGB393511:MGB393530 MPX393511:MPX393530 MZT393511:MZT393530 NJP393511:NJP393530 NTL393511:NTL393530 ODH393511:ODH393530 OND393511:OND393530 OWZ393511:OWZ393530 PGV393511:PGV393530 PQR393511:PQR393530 QAN393511:QAN393530 QKJ393511:QKJ393530 QUF393511:QUF393530 REB393511:REB393530 RNX393511:RNX393530 RXT393511:RXT393530 SHP393511:SHP393530 SRL393511:SRL393530 TBH393511:TBH393530 TLD393511:TLD393530 TUZ393511:TUZ393530 UEV393511:UEV393530 UOR393511:UOR393530 UYN393511:UYN393530 VIJ393511:VIJ393530 VSF393511:VSF393530 WCB393511:WCB393530 WLX393511:WLX393530 WVT393511:WVT393530 JH459047:JH459066 TD459047:TD459066 ACZ459047:ACZ459066 AMV459047:AMV459066 AWR459047:AWR459066 BGN459047:BGN459066 BQJ459047:BQJ459066 CAF459047:CAF459066 CKB459047:CKB459066 CTX459047:CTX459066 DDT459047:DDT459066 DNP459047:DNP459066 DXL459047:DXL459066 EHH459047:EHH459066 ERD459047:ERD459066 FAZ459047:FAZ459066 FKV459047:FKV459066 FUR459047:FUR459066 GEN459047:GEN459066 GOJ459047:GOJ459066 GYF459047:GYF459066 HIB459047:HIB459066 HRX459047:HRX459066 IBT459047:IBT459066 ILP459047:ILP459066 IVL459047:IVL459066 JFH459047:JFH459066 JPD459047:JPD459066 JYZ459047:JYZ459066 KIV459047:KIV459066 KSR459047:KSR459066 LCN459047:LCN459066 LMJ459047:LMJ459066 LWF459047:LWF459066 MGB459047:MGB459066 MPX459047:MPX459066 MZT459047:MZT459066 NJP459047:NJP459066 NTL459047:NTL459066 ODH459047:ODH459066 OND459047:OND459066 OWZ459047:OWZ459066 PGV459047:PGV459066 PQR459047:PQR459066 QAN459047:QAN459066 QKJ459047:QKJ459066 QUF459047:QUF459066 REB459047:REB459066 RNX459047:RNX459066 RXT459047:RXT459066 SHP459047:SHP459066 SRL459047:SRL459066 TBH459047:TBH459066 TLD459047:TLD459066 TUZ459047:TUZ459066 UEV459047:UEV459066 UOR459047:UOR459066 UYN459047:UYN459066 VIJ459047:VIJ459066 VSF459047:VSF459066 WCB459047:WCB459066 WLX459047:WLX459066 WVT459047:WVT459066 JH524583:JH524602 TD524583:TD524602 ACZ524583:ACZ524602 AMV524583:AMV524602 AWR524583:AWR524602 BGN524583:BGN524602 BQJ524583:BQJ524602 CAF524583:CAF524602 CKB524583:CKB524602 CTX524583:CTX524602 DDT524583:DDT524602 DNP524583:DNP524602 DXL524583:DXL524602 EHH524583:EHH524602 ERD524583:ERD524602 FAZ524583:FAZ524602 FKV524583:FKV524602 FUR524583:FUR524602 GEN524583:GEN524602 GOJ524583:GOJ524602 GYF524583:GYF524602 HIB524583:HIB524602 HRX524583:HRX524602 IBT524583:IBT524602 ILP524583:ILP524602 IVL524583:IVL524602 JFH524583:JFH524602 JPD524583:JPD524602 JYZ524583:JYZ524602 KIV524583:KIV524602 KSR524583:KSR524602 LCN524583:LCN524602 LMJ524583:LMJ524602 LWF524583:LWF524602 MGB524583:MGB524602 MPX524583:MPX524602 MZT524583:MZT524602 NJP524583:NJP524602 NTL524583:NTL524602 ODH524583:ODH524602 OND524583:OND524602 OWZ524583:OWZ524602 PGV524583:PGV524602 PQR524583:PQR524602 QAN524583:QAN524602 QKJ524583:QKJ524602 QUF524583:QUF524602 REB524583:REB524602 RNX524583:RNX524602 RXT524583:RXT524602 SHP524583:SHP524602 SRL524583:SRL524602 TBH524583:TBH524602 TLD524583:TLD524602 TUZ524583:TUZ524602 UEV524583:UEV524602 UOR524583:UOR524602 UYN524583:UYN524602 VIJ524583:VIJ524602 VSF524583:VSF524602 WCB524583:WCB524602 WLX524583:WLX524602 WVT524583:WVT524602 JH590119:JH590138 TD590119:TD590138 ACZ590119:ACZ590138 AMV590119:AMV590138 AWR590119:AWR590138 BGN590119:BGN590138 BQJ590119:BQJ590138 CAF590119:CAF590138 CKB590119:CKB590138 CTX590119:CTX590138 DDT590119:DDT590138 DNP590119:DNP590138 DXL590119:DXL590138 EHH590119:EHH590138 ERD590119:ERD590138 FAZ590119:FAZ590138 FKV590119:FKV590138 FUR590119:FUR590138 GEN590119:GEN590138 GOJ590119:GOJ590138 GYF590119:GYF590138 HIB590119:HIB590138 HRX590119:HRX590138 IBT590119:IBT590138 ILP590119:ILP590138 IVL590119:IVL590138 JFH590119:JFH590138 JPD590119:JPD590138 JYZ590119:JYZ590138 KIV590119:KIV590138 KSR590119:KSR590138 LCN590119:LCN590138 LMJ590119:LMJ590138 LWF590119:LWF590138 MGB590119:MGB590138 MPX590119:MPX590138 MZT590119:MZT590138 NJP590119:NJP590138 NTL590119:NTL590138 ODH590119:ODH590138 OND590119:OND590138 OWZ590119:OWZ590138 PGV590119:PGV590138 PQR590119:PQR590138 QAN590119:QAN590138 QKJ590119:QKJ590138 QUF590119:QUF590138 REB590119:REB590138 RNX590119:RNX590138 RXT590119:RXT590138 SHP590119:SHP590138 SRL590119:SRL590138 TBH590119:TBH590138 TLD590119:TLD590138 TUZ590119:TUZ590138 UEV590119:UEV590138 UOR590119:UOR590138 UYN590119:UYN590138 VIJ590119:VIJ590138 VSF590119:VSF590138 WCB590119:WCB590138 WLX590119:WLX590138 WVT590119:WVT590138 JH655655:JH655674 TD655655:TD655674 ACZ655655:ACZ655674 AMV655655:AMV655674 AWR655655:AWR655674 BGN655655:BGN655674 BQJ655655:BQJ655674 CAF655655:CAF655674 CKB655655:CKB655674 CTX655655:CTX655674 DDT655655:DDT655674 DNP655655:DNP655674 DXL655655:DXL655674 EHH655655:EHH655674 ERD655655:ERD655674 FAZ655655:FAZ655674 FKV655655:FKV655674 FUR655655:FUR655674 GEN655655:GEN655674 GOJ655655:GOJ655674 GYF655655:GYF655674 HIB655655:HIB655674 HRX655655:HRX655674 IBT655655:IBT655674 ILP655655:ILP655674 IVL655655:IVL655674 JFH655655:JFH655674 JPD655655:JPD655674 JYZ655655:JYZ655674 KIV655655:KIV655674 KSR655655:KSR655674 LCN655655:LCN655674 LMJ655655:LMJ655674 LWF655655:LWF655674 MGB655655:MGB655674 MPX655655:MPX655674 MZT655655:MZT655674 NJP655655:NJP655674 NTL655655:NTL655674 ODH655655:ODH655674 OND655655:OND655674 OWZ655655:OWZ655674 PGV655655:PGV655674 PQR655655:PQR655674 QAN655655:QAN655674 QKJ655655:QKJ655674 QUF655655:QUF655674 REB655655:REB655674 RNX655655:RNX655674 RXT655655:RXT655674 SHP655655:SHP655674 SRL655655:SRL655674 TBH655655:TBH655674 TLD655655:TLD655674 TUZ655655:TUZ655674 UEV655655:UEV655674 UOR655655:UOR655674 UYN655655:UYN655674 VIJ655655:VIJ655674 VSF655655:VSF655674 WCB655655:WCB655674 WLX655655:WLX655674 WVT655655:WVT655674 JH721191:JH721210 TD721191:TD721210 ACZ721191:ACZ721210 AMV721191:AMV721210 AWR721191:AWR721210 BGN721191:BGN721210 BQJ721191:BQJ721210 CAF721191:CAF721210 CKB721191:CKB721210 CTX721191:CTX721210 DDT721191:DDT721210 DNP721191:DNP721210 DXL721191:DXL721210 EHH721191:EHH721210 ERD721191:ERD721210 FAZ721191:FAZ721210 FKV721191:FKV721210 FUR721191:FUR721210 GEN721191:GEN721210 GOJ721191:GOJ721210 GYF721191:GYF721210 HIB721191:HIB721210 HRX721191:HRX721210 IBT721191:IBT721210 ILP721191:ILP721210 IVL721191:IVL721210 JFH721191:JFH721210 JPD721191:JPD721210 JYZ721191:JYZ721210 KIV721191:KIV721210 KSR721191:KSR721210 LCN721191:LCN721210 LMJ721191:LMJ721210 LWF721191:LWF721210 MGB721191:MGB721210 MPX721191:MPX721210 MZT721191:MZT721210 NJP721191:NJP721210 NTL721191:NTL721210 ODH721191:ODH721210 OND721191:OND721210 OWZ721191:OWZ721210 PGV721191:PGV721210 PQR721191:PQR721210 QAN721191:QAN721210 QKJ721191:QKJ721210 QUF721191:QUF721210 REB721191:REB721210 RNX721191:RNX721210 RXT721191:RXT721210 SHP721191:SHP721210 SRL721191:SRL721210 TBH721191:TBH721210 TLD721191:TLD721210 TUZ721191:TUZ721210 UEV721191:UEV721210 UOR721191:UOR721210 UYN721191:UYN721210 VIJ721191:VIJ721210 VSF721191:VSF721210 WCB721191:WCB721210 WLX721191:WLX721210 WVT721191:WVT721210 JH786727:JH786746 TD786727:TD786746 ACZ786727:ACZ786746 AMV786727:AMV786746 AWR786727:AWR786746 BGN786727:BGN786746 BQJ786727:BQJ786746 CAF786727:CAF786746 CKB786727:CKB786746 CTX786727:CTX786746 DDT786727:DDT786746 DNP786727:DNP786746 DXL786727:DXL786746 EHH786727:EHH786746 ERD786727:ERD786746 FAZ786727:FAZ786746 FKV786727:FKV786746 FUR786727:FUR786746 GEN786727:GEN786746 GOJ786727:GOJ786746 GYF786727:GYF786746 HIB786727:HIB786746 HRX786727:HRX786746 IBT786727:IBT786746 ILP786727:ILP786746 IVL786727:IVL786746 JFH786727:JFH786746 JPD786727:JPD786746 JYZ786727:JYZ786746 KIV786727:KIV786746 KSR786727:KSR786746 LCN786727:LCN786746 LMJ786727:LMJ786746 LWF786727:LWF786746 MGB786727:MGB786746 MPX786727:MPX786746 MZT786727:MZT786746 NJP786727:NJP786746 NTL786727:NTL786746 ODH786727:ODH786746 OND786727:OND786746 OWZ786727:OWZ786746 PGV786727:PGV786746 PQR786727:PQR786746 QAN786727:QAN786746 QKJ786727:QKJ786746 QUF786727:QUF786746 REB786727:REB786746 RNX786727:RNX786746 RXT786727:RXT786746 SHP786727:SHP786746 SRL786727:SRL786746 TBH786727:TBH786746 TLD786727:TLD786746 TUZ786727:TUZ786746 UEV786727:UEV786746 UOR786727:UOR786746 UYN786727:UYN786746 VIJ786727:VIJ786746 VSF786727:VSF786746 WCB786727:WCB786746 WLX786727:WLX786746 WVT786727:WVT786746 JH852263:JH852282 TD852263:TD852282 ACZ852263:ACZ852282 AMV852263:AMV852282 AWR852263:AWR852282 BGN852263:BGN852282 BQJ852263:BQJ852282 CAF852263:CAF852282 CKB852263:CKB852282 CTX852263:CTX852282 DDT852263:DDT852282 DNP852263:DNP852282 DXL852263:DXL852282 EHH852263:EHH852282 ERD852263:ERD852282 FAZ852263:FAZ852282 FKV852263:FKV852282 FUR852263:FUR852282 GEN852263:GEN852282 GOJ852263:GOJ852282 GYF852263:GYF852282 HIB852263:HIB852282 HRX852263:HRX852282 IBT852263:IBT852282 ILP852263:ILP852282 IVL852263:IVL852282 JFH852263:JFH852282 JPD852263:JPD852282 JYZ852263:JYZ852282 KIV852263:KIV852282 KSR852263:KSR852282 LCN852263:LCN852282 LMJ852263:LMJ852282 LWF852263:LWF852282 MGB852263:MGB852282 MPX852263:MPX852282 MZT852263:MZT852282 NJP852263:NJP852282 NTL852263:NTL852282 ODH852263:ODH852282 OND852263:OND852282 OWZ852263:OWZ852282 PGV852263:PGV852282 PQR852263:PQR852282 QAN852263:QAN852282 QKJ852263:QKJ852282 QUF852263:QUF852282 REB852263:REB852282 RNX852263:RNX852282 RXT852263:RXT852282 SHP852263:SHP852282 SRL852263:SRL852282 TBH852263:TBH852282 TLD852263:TLD852282 TUZ852263:TUZ852282 UEV852263:UEV852282 UOR852263:UOR852282 UYN852263:UYN852282 VIJ852263:VIJ852282 VSF852263:VSF852282 WCB852263:WCB852282 WLX852263:WLX852282 WVT852263:WVT852282 JH917799:JH917818 TD917799:TD917818 ACZ917799:ACZ917818 AMV917799:AMV917818 AWR917799:AWR917818 BGN917799:BGN917818 BQJ917799:BQJ917818 CAF917799:CAF917818 CKB917799:CKB917818 CTX917799:CTX917818 DDT917799:DDT917818 DNP917799:DNP917818 DXL917799:DXL917818 EHH917799:EHH917818 ERD917799:ERD917818 FAZ917799:FAZ917818 FKV917799:FKV917818 FUR917799:FUR917818 GEN917799:GEN917818 GOJ917799:GOJ917818 GYF917799:GYF917818 HIB917799:HIB917818 HRX917799:HRX917818 IBT917799:IBT917818 ILP917799:ILP917818 IVL917799:IVL917818 JFH917799:JFH917818 JPD917799:JPD917818 JYZ917799:JYZ917818 KIV917799:KIV917818 KSR917799:KSR917818 LCN917799:LCN917818 LMJ917799:LMJ917818 LWF917799:LWF917818 MGB917799:MGB917818 MPX917799:MPX917818 MZT917799:MZT917818 NJP917799:NJP917818 NTL917799:NTL917818 ODH917799:ODH917818 OND917799:OND917818 OWZ917799:OWZ917818 PGV917799:PGV917818 PQR917799:PQR917818 QAN917799:QAN917818 QKJ917799:QKJ917818 QUF917799:QUF917818 REB917799:REB917818 RNX917799:RNX917818 RXT917799:RXT917818 SHP917799:SHP917818 SRL917799:SRL917818 TBH917799:TBH917818 TLD917799:TLD917818 TUZ917799:TUZ917818 UEV917799:UEV917818 UOR917799:UOR917818 UYN917799:UYN917818 VIJ917799:VIJ917818 VSF917799:VSF917818 WCB917799:WCB917818 WLX917799:WLX917818 WVT917799:WVT917818 JH983335:JH983354 TD983335:TD983354 ACZ983335:ACZ983354 AMV983335:AMV983354 AWR983335:AWR983354 BGN983335:BGN983354 BQJ983335:BQJ983354 CAF983335:CAF983354 CKB983335:CKB983354 CTX983335:CTX983354 DDT983335:DDT983354 DNP983335:DNP983354 DXL983335:DXL983354 EHH983335:EHH983354 ERD983335:ERD983354 FAZ983335:FAZ983354 FKV983335:FKV983354 FUR983335:FUR983354 GEN983335:GEN983354 GOJ983335:GOJ983354 GYF983335:GYF983354 HIB983335:HIB983354 HRX983335:HRX983354 IBT983335:IBT983354 ILP983335:ILP983354 IVL983335:IVL983354 JFH983335:JFH983354 JPD983335:JPD983354 JYZ983335:JYZ983354 KIV983335:KIV983354 KSR983335:KSR983354 LCN983335:LCN983354 LMJ983335:LMJ983354 LWF983335:LWF983354 MGB983335:MGB983354 MPX983335:MPX983354 MZT983335:MZT983354 NJP983335:NJP983354 NTL983335:NTL983354 ODH983335:ODH983354 OND983335:OND983354 OWZ983335:OWZ983354 PGV983335:PGV983354 PQR983335:PQR983354 QAN983335:QAN983354 QKJ983335:QKJ983354 QUF983335:QUF983354 REB983335:REB983354 RNX983335:RNX983354 RXT983335:RXT983354 SHP983335:SHP983354 SRL983335:SRL983354 TBH983335:TBH983354 TLD983335:TLD983354 TUZ983335:TUZ983354 UEV983335:UEV983354 UOR983335:UOR983354 UYN983335:UYN983354 VIJ983335:VIJ983354 VSF983335:VSF983354 WCB983335:WCB983354 WLX983335:WLX983354 JB31:JB32 SX31:SX32 ACT31:ACT32 AMP31:AMP32 AWL31:AWL32 BGH31:BGH32 BQD31:BQD32 BZZ31:BZZ32 CJV31:CJV32 CTR31:CTR32 DDN31:DDN32 DNJ31:DNJ32 DXF31:DXF32 EHB31:EHB32 EQX31:EQX32 FAT31:FAT32 FKP31:FKP32 FUL31:FUL32 GEH31:GEH32 GOD31:GOD32 GXZ31:GXZ32 HHV31:HHV32 HRR31:HRR32 IBN31:IBN32 ILJ31:ILJ32 IVF31:IVF32 JFB31:JFB32 JOX31:JOX32 JYT31:JYT32 KIP31:KIP32 KSL31:KSL32 LCH31:LCH32 LMD31:LMD32 LVZ31:LVZ32 MFV31:MFV32 MPR31:MPR32 MZN31:MZN32 NJJ31:NJJ32 NTF31:NTF32 ODB31:ODB32 OMX31:OMX32 OWT31:OWT32 PGP31:PGP32 PQL31:PQL32 QAH31:QAH32 QKD31:QKD32 QTZ31:QTZ32 RDV31:RDV32 RNR31:RNR32 RXN31:RXN32 SHJ31:SHJ32 SRF31:SRF32 TBB31:TBB32 TKX31:TKX32 TUT31:TUT32 UEP31:UEP32 UOL31:UOL32 UYH31:UYH32 VID31:VID32 VRZ31:VRZ32 WBV31:WBV32 WLR31:WLR32 WVN31:WVN32 JE31:JE32 TA31:TA32 ACW31:ACW32 AMS31:AMS32 AWO31:AWO32 BGK31:BGK32 BQG31:BQG32 CAC31:CAC32 CJY31:CJY32 CTU31:CTU32 DDQ31:DDQ32 DNM31:DNM32 DXI31:DXI32 EHE31:EHE32 ERA31:ERA32 FAW31:FAW32 FKS31:FKS32 FUO31:FUO32 GEK31:GEK32 GOG31:GOG32 GYC31:GYC32 HHY31:HHY32 HRU31:HRU32 IBQ31:IBQ32 ILM31:ILM32 IVI31:IVI32 JFE31:JFE32 JPA31:JPA32 JYW31:JYW32 KIS31:KIS32 KSO31:KSO32 LCK31:LCK32 LMG31:LMG32 LWC31:LWC32 MFY31:MFY32 MPU31:MPU32 MZQ31:MZQ32 NJM31:NJM32 NTI31:NTI32 ODE31:ODE32 ONA31:ONA32 OWW31:OWW32 PGS31:PGS32 PQO31:PQO32 QAK31:QAK32 QKG31:QKG32 QUC31:QUC32 RDY31:RDY32 RNU31:RNU32 RXQ31:RXQ32 SHM31:SHM32 SRI31:SRI32 TBE31:TBE32 TLA31:TLA32 TUW31:TUW32 UES31:UES32 UOO31:UOO32 UYK31:UYK32 VIG31:VIG32 VSC31:VSC32 WBY31:WBY32 WLU31:WLU32 WVQ31:WVQ32 IZ31:IZ32 SV31:SV32 ACR31:ACR32 AMN31:AMN32 AWJ31:AWJ32 BGF31:BGF32 BQB31:BQB32 BZX31:BZX32 CJT31:CJT32 CTP31:CTP32 DDL31:DDL32 DNH31:DNH32 DXD31:DXD32 EGZ31:EGZ32 EQV31:EQV32 FAR31:FAR32 FKN31:FKN32 FUJ31:FUJ32 GEF31:GEF32 GOB31:GOB32 GXX31:GXX32 HHT31:HHT32 HRP31:HRP32 IBL31:IBL32 ILH31:ILH32 IVD31:IVD32 JEZ31:JEZ32 JOV31:JOV32 JYR31:JYR32 KIN31:KIN32 KSJ31:KSJ32 LCF31:LCF32 LMB31:LMB32 LVX31:LVX32 MFT31:MFT32 MPP31:MPP32 MZL31:MZL32 NJH31:NJH32 NTD31:NTD32 OCZ31:OCZ32 OMV31:OMV32 OWR31:OWR32 PGN31:PGN32 PQJ31:PQJ32 QAF31:QAF32 QKB31:QKB32 QTX31:QTX32 RDT31:RDT32 RNP31:RNP32 RXL31:RXL32 SHH31:SHH32 SRD31:SRD32 TAZ31:TAZ32 TKV31:TKV32 TUR31:TUR32 UEN31:UEN32 UOJ31:UOJ32 UYF31:UYF32 VIB31:VIB32 VRX31:VRX32 WBT31:WBT32 WLP31:WLP32 WVL31:WVL32 JH31:JH32 TD31:TD32 ACZ31:ACZ32 AMV31:AMV32 AWR31:AWR32 BGN31:BGN32 BQJ31:BQJ32 CAF31:CAF32 CKB31:CKB32 CTX31:CTX32 DDT31:DDT32 DNP31:DNP32 DXL31:DXL32 EHH31:EHH32 ERD31:ERD32 FAZ31:FAZ32 FKV31:FKV32 FUR31:FUR32 GEN31:GEN32 GOJ31:GOJ32 GYF31:GYF32 HIB31:HIB32 HRX31:HRX32 IBT31:IBT32 ILP31:ILP32 IVL31:IVL32 JFH31:JFH32 JPD31:JPD32 JYZ31:JYZ32 KIV31:KIV32 KSR31:KSR32 LCN31:LCN32 LMJ31:LMJ32 LWF31:LWF32 MGB31:MGB32 MPX31:MPX32 MZT31:MZT32 NJP31:NJP32 NTL31:NTL32 ODH31:ODH32 OND31:OND32 OWZ31:OWZ32 PGV31:PGV32 PQR31:PQR32 QAN31:QAN32 QKJ31:QKJ32 QUF31:QUF32 REB31:REB32 RNX31:RNX32 RXT31:RXT32 SHP31:SHP32 SRL31:SRL32 TBH31:TBH32 TLD31:TLD32 TUZ31:TUZ32 UEV31:UEV32 UOR31:UOR32 UYN31:UYN32 VIJ31:VIJ32 VSF31:VSF32 WCB31:WCB32 WLX31:WLX32 WVT31:WVT32 P14:P67 P328:P339 P70:P323 SX35:SX298 ACT35:ACT298 AMP35:AMP298 AWL35:AWL298 BGH35:BGH298 BQD35:BQD298 BZZ35:BZZ298 CJV35:CJV298 CTR35:CTR298 DDN35:DDN298 DNJ35:DNJ298 DXF35:DXF298 EHB35:EHB298 EQX35:EQX298 FAT35:FAT298 FKP35:FKP298 FUL35:FUL298 GEH35:GEH298 GOD35:GOD298 GXZ35:GXZ298 HHV35:HHV298 HRR35:HRR298 IBN35:IBN298 ILJ35:ILJ298 IVF35:IVF298 JFB35:JFB298 JOX35:JOX298 JYT35:JYT298 KIP35:KIP298 KSL35:KSL298 LCH35:LCH298 LMD35:LMD298 LVZ35:LVZ298 MFV35:MFV298 MPR35:MPR298 MZN35:MZN298 NJJ35:NJJ298 NTF35:NTF298 ODB35:ODB298 OMX35:OMX298 OWT35:OWT298 PGP35:PGP298 PQL35:PQL298 QAH35:QAH298 QKD35:QKD298 QTZ35:QTZ298 RDV35:RDV298 RNR35:RNR298 RXN35:RXN298 SHJ35:SHJ298 SRF35:SRF298 TBB35:TBB298 TKX35:TKX298 TUT35:TUT298 UEP35:UEP298 UOL35:UOL298 UYH35:UYH298 VID35:VID298 VRZ35:VRZ298 WBV35:WBV298 WLR35:WLR298 WVN35:WVN298 JE35:JE298 TA35:TA298 ACW35:ACW298 AMS35:AMS298 AWO35:AWO298 BGK35:BGK298 BQG35:BQG298 CAC35:CAC298 CJY35:CJY298 CTU35:CTU298 DDQ35:DDQ298 DNM35:DNM298 DXI35:DXI298 EHE35:EHE298 ERA35:ERA298 FAW35:FAW298 FKS35:FKS298 FUO35:FUO298 GEK35:GEK298 GOG35:GOG298 GYC35:GYC298 HHY35:HHY298 HRU35:HRU298 IBQ35:IBQ298 ILM35:ILM298 IVI35:IVI298 JFE35:JFE298 JPA35:JPA298 JYW35:JYW298 KIS35:KIS298 KSO35:KSO298 LCK35:LCK298 LMG35:LMG298 LWC35:LWC298 MFY35:MFY298 MPU35:MPU298 MZQ35:MZQ298 NJM35:NJM298 NTI35:NTI298 ODE35:ODE298 ONA35:ONA298 OWW35:OWW298 PGS35:PGS298 PQO35:PQO298 QAK35:QAK298 QKG35:QKG298 QUC35:QUC298 RDY35:RDY298 RNU35:RNU298 RXQ35:RXQ298 SHM35:SHM298 SRI35:SRI298 TBE35:TBE298 TLA35:TLA298 TUW35:TUW298 UES35:UES298 UOO35:UOO298 UYK35:UYK298 VIG35:VIG298 VSC35:VSC298 WBY35:WBY298 WLU35:WLU298 WVQ35:WVQ298 IZ35:IZ298 SV35:SV298 ACR35:ACR298 AMN35:AMN298 AWJ35:AWJ298 BGF35:BGF298 BQB35:BQB298 BZX35:BZX298 CJT35:CJT298 CTP35:CTP298 DDL35:DDL298 DNH35:DNH298 DXD35:DXD298 EGZ35:EGZ298 EQV35:EQV298 FAR35:FAR298 FKN35:FKN298 FUJ35:FUJ298 GEF35:GEF298 GOB35:GOB298 GXX35:GXX298 HHT35:HHT298 HRP35:HRP298 IBL35:IBL298 ILH35:ILH298 IVD35:IVD298 JEZ35:JEZ298 JOV35:JOV298 JYR35:JYR298 KIN35:KIN298 KSJ35:KSJ298 LCF35:LCF298 LMB35:LMB298 LVX35:LVX298 MFT35:MFT298 MPP35:MPP298 MZL35:MZL298 NJH35:NJH298 NTD35:NTD298 OCZ35:OCZ298 OMV35:OMV298 OWR35:OWR298 PGN35:PGN298 PQJ35:PQJ298 QAF35:QAF298 QKB35:QKB298 QTX35:QTX298 RDT35:RDT298 RNP35:RNP298 RXL35:RXL298 SHH35:SHH298 SRD35:SRD298 TAZ35:TAZ298 TKV35:TKV298 TUR35:TUR298 UEN35:UEN298 UOJ35:UOJ298 UYF35:UYF298 VIB35:VIB298 VRX35:VRX298 WBT35:WBT298 WLP35:WLP298 WVL35:WVL298 JH35:JH298 TD35:TD298 ACZ35:ACZ298 AMV35:AMV298 AWR35:AWR298 BGN35:BGN298 BQJ35:BQJ298 CAF35:CAF298 CKB35:CKB298 CTX35:CTX298 DDT35:DDT298 DNP35:DNP298 DXL35:DXL298 EHH35:EHH298 ERD35:ERD298 FAZ35:FAZ298 FKV35:FKV298 FUR35:FUR298 GEN35:GEN298 GOJ35:GOJ298 GYF35:GYF298 HIB35:HIB298 HRX35:HRX298 IBT35:IBT298 ILP35:ILP298 IVL35:IVL298 JFH35:JFH298 JPD35:JPD298 JYZ35:JYZ298 KIV35:KIV298 KSR35:KSR298 LCN35:LCN298 LMJ35:LMJ298 LWF35:LWF298 MGB35:MGB298 MPX35:MPX298 MZT35:MZT298 NJP35:NJP298 NTL35:NTL298 ODH35:ODH298 OND35:OND298 OWZ35:OWZ298 PGV35:PGV298 PQR35:PQR298 QAN35:QAN298 QKJ35:QKJ298 QUF35:QUF298 REB35:REB298 RNX35:RNX298 RXT35:RXT298 SHP35:SHP298 SRL35:SRL298 TBH35:TBH298 TLD35:TLD298 TUZ35:TUZ298 UEV35:UEV298 UOR35:UOR298 UYN35:UYN298 VIJ35:VIJ298 VSF35:VSF298 WCB35:WCB298 WLX35:WLX298 WVT35:WVT298 JB35:JB298 N14:N339" xr:uid="{2A8380C4-E72C-4E87-899B-DD3966EAACEA}">
      <formula1>"$/GJ/Day, $/GJ"</formula1>
    </dataValidation>
    <dataValidation type="list" allowBlank="1" showInputMessage="1" showErrorMessage="1" sqref="WVB983335:WVB983354 D65831:D65850 IP65831:IP65850 SL65831:SL65850 ACH65831:ACH65850 AMD65831:AMD65850 AVZ65831:AVZ65850 BFV65831:BFV65850 BPR65831:BPR65850 BZN65831:BZN65850 CJJ65831:CJJ65850 CTF65831:CTF65850 DDB65831:DDB65850 DMX65831:DMX65850 DWT65831:DWT65850 EGP65831:EGP65850 EQL65831:EQL65850 FAH65831:FAH65850 FKD65831:FKD65850 FTZ65831:FTZ65850 GDV65831:GDV65850 GNR65831:GNR65850 GXN65831:GXN65850 HHJ65831:HHJ65850 HRF65831:HRF65850 IBB65831:IBB65850 IKX65831:IKX65850 IUT65831:IUT65850 JEP65831:JEP65850 JOL65831:JOL65850 JYH65831:JYH65850 KID65831:KID65850 KRZ65831:KRZ65850 LBV65831:LBV65850 LLR65831:LLR65850 LVN65831:LVN65850 MFJ65831:MFJ65850 MPF65831:MPF65850 MZB65831:MZB65850 NIX65831:NIX65850 NST65831:NST65850 OCP65831:OCP65850 OML65831:OML65850 OWH65831:OWH65850 PGD65831:PGD65850 PPZ65831:PPZ65850 PZV65831:PZV65850 QJR65831:QJR65850 QTN65831:QTN65850 RDJ65831:RDJ65850 RNF65831:RNF65850 RXB65831:RXB65850 SGX65831:SGX65850 SQT65831:SQT65850 TAP65831:TAP65850 TKL65831:TKL65850 TUH65831:TUH65850 UED65831:UED65850 UNZ65831:UNZ65850 UXV65831:UXV65850 VHR65831:VHR65850 VRN65831:VRN65850 WBJ65831:WBJ65850 WLF65831:WLF65850 WVB65831:WVB65850 D131367:D131386 IP131367:IP131386 SL131367:SL131386 ACH131367:ACH131386 AMD131367:AMD131386 AVZ131367:AVZ131386 BFV131367:BFV131386 BPR131367:BPR131386 BZN131367:BZN131386 CJJ131367:CJJ131386 CTF131367:CTF131386 DDB131367:DDB131386 DMX131367:DMX131386 DWT131367:DWT131386 EGP131367:EGP131386 EQL131367:EQL131386 FAH131367:FAH131386 FKD131367:FKD131386 FTZ131367:FTZ131386 GDV131367:GDV131386 GNR131367:GNR131386 GXN131367:GXN131386 HHJ131367:HHJ131386 HRF131367:HRF131386 IBB131367:IBB131386 IKX131367:IKX131386 IUT131367:IUT131386 JEP131367:JEP131386 JOL131367:JOL131386 JYH131367:JYH131386 KID131367:KID131386 KRZ131367:KRZ131386 LBV131367:LBV131386 LLR131367:LLR131386 LVN131367:LVN131386 MFJ131367:MFJ131386 MPF131367:MPF131386 MZB131367:MZB131386 NIX131367:NIX131386 NST131367:NST131386 OCP131367:OCP131386 OML131367:OML131386 OWH131367:OWH131386 PGD131367:PGD131386 PPZ131367:PPZ131386 PZV131367:PZV131386 QJR131367:QJR131386 QTN131367:QTN131386 RDJ131367:RDJ131386 RNF131367:RNF131386 RXB131367:RXB131386 SGX131367:SGX131386 SQT131367:SQT131386 TAP131367:TAP131386 TKL131367:TKL131386 TUH131367:TUH131386 UED131367:UED131386 UNZ131367:UNZ131386 UXV131367:UXV131386 VHR131367:VHR131386 VRN131367:VRN131386 WBJ131367:WBJ131386 WLF131367:WLF131386 WVB131367:WVB131386 D196903:D196922 IP196903:IP196922 SL196903:SL196922 ACH196903:ACH196922 AMD196903:AMD196922 AVZ196903:AVZ196922 BFV196903:BFV196922 BPR196903:BPR196922 BZN196903:BZN196922 CJJ196903:CJJ196922 CTF196903:CTF196922 DDB196903:DDB196922 DMX196903:DMX196922 DWT196903:DWT196922 EGP196903:EGP196922 EQL196903:EQL196922 FAH196903:FAH196922 FKD196903:FKD196922 FTZ196903:FTZ196922 GDV196903:GDV196922 GNR196903:GNR196922 GXN196903:GXN196922 HHJ196903:HHJ196922 HRF196903:HRF196922 IBB196903:IBB196922 IKX196903:IKX196922 IUT196903:IUT196922 JEP196903:JEP196922 JOL196903:JOL196922 JYH196903:JYH196922 KID196903:KID196922 KRZ196903:KRZ196922 LBV196903:LBV196922 LLR196903:LLR196922 LVN196903:LVN196922 MFJ196903:MFJ196922 MPF196903:MPF196922 MZB196903:MZB196922 NIX196903:NIX196922 NST196903:NST196922 OCP196903:OCP196922 OML196903:OML196922 OWH196903:OWH196922 PGD196903:PGD196922 PPZ196903:PPZ196922 PZV196903:PZV196922 QJR196903:QJR196922 QTN196903:QTN196922 RDJ196903:RDJ196922 RNF196903:RNF196922 RXB196903:RXB196922 SGX196903:SGX196922 SQT196903:SQT196922 TAP196903:TAP196922 TKL196903:TKL196922 TUH196903:TUH196922 UED196903:UED196922 UNZ196903:UNZ196922 UXV196903:UXV196922 VHR196903:VHR196922 VRN196903:VRN196922 WBJ196903:WBJ196922 WLF196903:WLF196922 WVB196903:WVB196922 D262439:D262458 IP262439:IP262458 SL262439:SL262458 ACH262439:ACH262458 AMD262439:AMD262458 AVZ262439:AVZ262458 BFV262439:BFV262458 BPR262439:BPR262458 BZN262439:BZN262458 CJJ262439:CJJ262458 CTF262439:CTF262458 DDB262439:DDB262458 DMX262439:DMX262458 DWT262439:DWT262458 EGP262439:EGP262458 EQL262439:EQL262458 FAH262439:FAH262458 FKD262439:FKD262458 FTZ262439:FTZ262458 GDV262439:GDV262458 GNR262439:GNR262458 GXN262439:GXN262458 HHJ262439:HHJ262458 HRF262439:HRF262458 IBB262439:IBB262458 IKX262439:IKX262458 IUT262439:IUT262458 JEP262439:JEP262458 JOL262439:JOL262458 JYH262439:JYH262458 KID262439:KID262458 KRZ262439:KRZ262458 LBV262439:LBV262458 LLR262439:LLR262458 LVN262439:LVN262458 MFJ262439:MFJ262458 MPF262439:MPF262458 MZB262439:MZB262458 NIX262439:NIX262458 NST262439:NST262458 OCP262439:OCP262458 OML262439:OML262458 OWH262439:OWH262458 PGD262439:PGD262458 PPZ262439:PPZ262458 PZV262439:PZV262458 QJR262439:QJR262458 QTN262439:QTN262458 RDJ262439:RDJ262458 RNF262439:RNF262458 RXB262439:RXB262458 SGX262439:SGX262458 SQT262439:SQT262458 TAP262439:TAP262458 TKL262439:TKL262458 TUH262439:TUH262458 UED262439:UED262458 UNZ262439:UNZ262458 UXV262439:UXV262458 VHR262439:VHR262458 VRN262439:VRN262458 WBJ262439:WBJ262458 WLF262439:WLF262458 WVB262439:WVB262458 D327975:D327994 IP327975:IP327994 SL327975:SL327994 ACH327975:ACH327994 AMD327975:AMD327994 AVZ327975:AVZ327994 BFV327975:BFV327994 BPR327975:BPR327994 BZN327975:BZN327994 CJJ327975:CJJ327994 CTF327975:CTF327994 DDB327975:DDB327994 DMX327975:DMX327994 DWT327975:DWT327994 EGP327975:EGP327994 EQL327975:EQL327994 FAH327975:FAH327994 FKD327975:FKD327994 FTZ327975:FTZ327994 GDV327975:GDV327994 GNR327975:GNR327994 GXN327975:GXN327994 HHJ327975:HHJ327994 HRF327975:HRF327994 IBB327975:IBB327994 IKX327975:IKX327994 IUT327975:IUT327994 JEP327975:JEP327994 JOL327975:JOL327994 JYH327975:JYH327994 KID327975:KID327994 KRZ327975:KRZ327994 LBV327975:LBV327994 LLR327975:LLR327994 LVN327975:LVN327994 MFJ327975:MFJ327994 MPF327975:MPF327994 MZB327975:MZB327994 NIX327975:NIX327994 NST327975:NST327994 OCP327975:OCP327994 OML327975:OML327994 OWH327975:OWH327994 PGD327975:PGD327994 PPZ327975:PPZ327994 PZV327975:PZV327994 QJR327975:QJR327994 QTN327975:QTN327994 RDJ327975:RDJ327994 RNF327975:RNF327994 RXB327975:RXB327994 SGX327975:SGX327994 SQT327975:SQT327994 TAP327975:TAP327994 TKL327975:TKL327994 TUH327975:TUH327994 UED327975:UED327994 UNZ327975:UNZ327994 UXV327975:UXV327994 VHR327975:VHR327994 VRN327975:VRN327994 WBJ327975:WBJ327994 WLF327975:WLF327994 WVB327975:WVB327994 D393511:D393530 IP393511:IP393530 SL393511:SL393530 ACH393511:ACH393530 AMD393511:AMD393530 AVZ393511:AVZ393530 BFV393511:BFV393530 BPR393511:BPR393530 BZN393511:BZN393530 CJJ393511:CJJ393530 CTF393511:CTF393530 DDB393511:DDB393530 DMX393511:DMX393530 DWT393511:DWT393530 EGP393511:EGP393530 EQL393511:EQL393530 FAH393511:FAH393530 FKD393511:FKD393530 FTZ393511:FTZ393530 GDV393511:GDV393530 GNR393511:GNR393530 GXN393511:GXN393530 HHJ393511:HHJ393530 HRF393511:HRF393530 IBB393511:IBB393530 IKX393511:IKX393530 IUT393511:IUT393530 JEP393511:JEP393530 JOL393511:JOL393530 JYH393511:JYH393530 KID393511:KID393530 KRZ393511:KRZ393530 LBV393511:LBV393530 LLR393511:LLR393530 LVN393511:LVN393530 MFJ393511:MFJ393530 MPF393511:MPF393530 MZB393511:MZB393530 NIX393511:NIX393530 NST393511:NST393530 OCP393511:OCP393530 OML393511:OML393530 OWH393511:OWH393530 PGD393511:PGD393530 PPZ393511:PPZ393530 PZV393511:PZV393530 QJR393511:QJR393530 QTN393511:QTN393530 RDJ393511:RDJ393530 RNF393511:RNF393530 RXB393511:RXB393530 SGX393511:SGX393530 SQT393511:SQT393530 TAP393511:TAP393530 TKL393511:TKL393530 TUH393511:TUH393530 UED393511:UED393530 UNZ393511:UNZ393530 UXV393511:UXV393530 VHR393511:VHR393530 VRN393511:VRN393530 WBJ393511:WBJ393530 WLF393511:WLF393530 WVB393511:WVB393530 D459047:D459066 IP459047:IP459066 SL459047:SL459066 ACH459047:ACH459066 AMD459047:AMD459066 AVZ459047:AVZ459066 BFV459047:BFV459066 BPR459047:BPR459066 BZN459047:BZN459066 CJJ459047:CJJ459066 CTF459047:CTF459066 DDB459047:DDB459066 DMX459047:DMX459066 DWT459047:DWT459066 EGP459047:EGP459066 EQL459047:EQL459066 FAH459047:FAH459066 FKD459047:FKD459066 FTZ459047:FTZ459066 GDV459047:GDV459066 GNR459047:GNR459066 GXN459047:GXN459066 HHJ459047:HHJ459066 HRF459047:HRF459066 IBB459047:IBB459066 IKX459047:IKX459066 IUT459047:IUT459066 JEP459047:JEP459066 JOL459047:JOL459066 JYH459047:JYH459066 KID459047:KID459066 KRZ459047:KRZ459066 LBV459047:LBV459066 LLR459047:LLR459066 LVN459047:LVN459066 MFJ459047:MFJ459066 MPF459047:MPF459066 MZB459047:MZB459066 NIX459047:NIX459066 NST459047:NST459066 OCP459047:OCP459066 OML459047:OML459066 OWH459047:OWH459066 PGD459047:PGD459066 PPZ459047:PPZ459066 PZV459047:PZV459066 QJR459047:QJR459066 QTN459047:QTN459066 RDJ459047:RDJ459066 RNF459047:RNF459066 RXB459047:RXB459066 SGX459047:SGX459066 SQT459047:SQT459066 TAP459047:TAP459066 TKL459047:TKL459066 TUH459047:TUH459066 UED459047:UED459066 UNZ459047:UNZ459066 UXV459047:UXV459066 VHR459047:VHR459066 VRN459047:VRN459066 WBJ459047:WBJ459066 WLF459047:WLF459066 WVB459047:WVB459066 D524583:D524602 IP524583:IP524602 SL524583:SL524602 ACH524583:ACH524602 AMD524583:AMD524602 AVZ524583:AVZ524602 BFV524583:BFV524602 BPR524583:BPR524602 BZN524583:BZN524602 CJJ524583:CJJ524602 CTF524583:CTF524602 DDB524583:DDB524602 DMX524583:DMX524602 DWT524583:DWT524602 EGP524583:EGP524602 EQL524583:EQL524602 FAH524583:FAH524602 FKD524583:FKD524602 FTZ524583:FTZ524602 GDV524583:GDV524602 GNR524583:GNR524602 GXN524583:GXN524602 HHJ524583:HHJ524602 HRF524583:HRF524602 IBB524583:IBB524602 IKX524583:IKX524602 IUT524583:IUT524602 JEP524583:JEP524602 JOL524583:JOL524602 JYH524583:JYH524602 KID524583:KID524602 KRZ524583:KRZ524602 LBV524583:LBV524602 LLR524583:LLR524602 LVN524583:LVN524602 MFJ524583:MFJ524602 MPF524583:MPF524602 MZB524583:MZB524602 NIX524583:NIX524602 NST524583:NST524602 OCP524583:OCP524602 OML524583:OML524602 OWH524583:OWH524602 PGD524583:PGD524602 PPZ524583:PPZ524602 PZV524583:PZV524602 QJR524583:QJR524602 QTN524583:QTN524602 RDJ524583:RDJ524602 RNF524583:RNF524602 RXB524583:RXB524602 SGX524583:SGX524602 SQT524583:SQT524602 TAP524583:TAP524602 TKL524583:TKL524602 TUH524583:TUH524602 UED524583:UED524602 UNZ524583:UNZ524602 UXV524583:UXV524602 VHR524583:VHR524602 VRN524583:VRN524602 WBJ524583:WBJ524602 WLF524583:WLF524602 WVB524583:WVB524602 D590119:D590138 IP590119:IP590138 SL590119:SL590138 ACH590119:ACH590138 AMD590119:AMD590138 AVZ590119:AVZ590138 BFV590119:BFV590138 BPR590119:BPR590138 BZN590119:BZN590138 CJJ590119:CJJ590138 CTF590119:CTF590138 DDB590119:DDB590138 DMX590119:DMX590138 DWT590119:DWT590138 EGP590119:EGP590138 EQL590119:EQL590138 FAH590119:FAH590138 FKD590119:FKD590138 FTZ590119:FTZ590138 GDV590119:GDV590138 GNR590119:GNR590138 GXN590119:GXN590138 HHJ590119:HHJ590138 HRF590119:HRF590138 IBB590119:IBB590138 IKX590119:IKX590138 IUT590119:IUT590138 JEP590119:JEP590138 JOL590119:JOL590138 JYH590119:JYH590138 KID590119:KID590138 KRZ590119:KRZ590138 LBV590119:LBV590138 LLR590119:LLR590138 LVN590119:LVN590138 MFJ590119:MFJ590138 MPF590119:MPF590138 MZB590119:MZB590138 NIX590119:NIX590138 NST590119:NST590138 OCP590119:OCP590138 OML590119:OML590138 OWH590119:OWH590138 PGD590119:PGD590138 PPZ590119:PPZ590138 PZV590119:PZV590138 QJR590119:QJR590138 QTN590119:QTN590138 RDJ590119:RDJ590138 RNF590119:RNF590138 RXB590119:RXB590138 SGX590119:SGX590138 SQT590119:SQT590138 TAP590119:TAP590138 TKL590119:TKL590138 TUH590119:TUH590138 UED590119:UED590138 UNZ590119:UNZ590138 UXV590119:UXV590138 VHR590119:VHR590138 VRN590119:VRN590138 WBJ590119:WBJ590138 WLF590119:WLF590138 WVB590119:WVB590138 D655655:D655674 IP655655:IP655674 SL655655:SL655674 ACH655655:ACH655674 AMD655655:AMD655674 AVZ655655:AVZ655674 BFV655655:BFV655674 BPR655655:BPR655674 BZN655655:BZN655674 CJJ655655:CJJ655674 CTF655655:CTF655674 DDB655655:DDB655674 DMX655655:DMX655674 DWT655655:DWT655674 EGP655655:EGP655674 EQL655655:EQL655674 FAH655655:FAH655674 FKD655655:FKD655674 FTZ655655:FTZ655674 GDV655655:GDV655674 GNR655655:GNR655674 GXN655655:GXN655674 HHJ655655:HHJ655674 HRF655655:HRF655674 IBB655655:IBB655674 IKX655655:IKX655674 IUT655655:IUT655674 JEP655655:JEP655674 JOL655655:JOL655674 JYH655655:JYH655674 KID655655:KID655674 KRZ655655:KRZ655674 LBV655655:LBV655674 LLR655655:LLR655674 LVN655655:LVN655674 MFJ655655:MFJ655674 MPF655655:MPF655674 MZB655655:MZB655674 NIX655655:NIX655674 NST655655:NST655674 OCP655655:OCP655674 OML655655:OML655674 OWH655655:OWH655674 PGD655655:PGD655674 PPZ655655:PPZ655674 PZV655655:PZV655674 QJR655655:QJR655674 QTN655655:QTN655674 RDJ655655:RDJ655674 RNF655655:RNF655674 RXB655655:RXB655674 SGX655655:SGX655674 SQT655655:SQT655674 TAP655655:TAP655674 TKL655655:TKL655674 TUH655655:TUH655674 UED655655:UED655674 UNZ655655:UNZ655674 UXV655655:UXV655674 VHR655655:VHR655674 VRN655655:VRN655674 WBJ655655:WBJ655674 WLF655655:WLF655674 WVB655655:WVB655674 D721191:D721210 IP721191:IP721210 SL721191:SL721210 ACH721191:ACH721210 AMD721191:AMD721210 AVZ721191:AVZ721210 BFV721191:BFV721210 BPR721191:BPR721210 BZN721191:BZN721210 CJJ721191:CJJ721210 CTF721191:CTF721210 DDB721191:DDB721210 DMX721191:DMX721210 DWT721191:DWT721210 EGP721191:EGP721210 EQL721191:EQL721210 FAH721191:FAH721210 FKD721191:FKD721210 FTZ721191:FTZ721210 GDV721191:GDV721210 GNR721191:GNR721210 GXN721191:GXN721210 HHJ721191:HHJ721210 HRF721191:HRF721210 IBB721191:IBB721210 IKX721191:IKX721210 IUT721191:IUT721210 JEP721191:JEP721210 JOL721191:JOL721210 JYH721191:JYH721210 KID721191:KID721210 KRZ721191:KRZ721210 LBV721191:LBV721210 LLR721191:LLR721210 LVN721191:LVN721210 MFJ721191:MFJ721210 MPF721191:MPF721210 MZB721191:MZB721210 NIX721191:NIX721210 NST721191:NST721210 OCP721191:OCP721210 OML721191:OML721210 OWH721191:OWH721210 PGD721191:PGD721210 PPZ721191:PPZ721210 PZV721191:PZV721210 QJR721191:QJR721210 QTN721191:QTN721210 RDJ721191:RDJ721210 RNF721191:RNF721210 RXB721191:RXB721210 SGX721191:SGX721210 SQT721191:SQT721210 TAP721191:TAP721210 TKL721191:TKL721210 TUH721191:TUH721210 UED721191:UED721210 UNZ721191:UNZ721210 UXV721191:UXV721210 VHR721191:VHR721210 VRN721191:VRN721210 WBJ721191:WBJ721210 WLF721191:WLF721210 WVB721191:WVB721210 D786727:D786746 IP786727:IP786746 SL786727:SL786746 ACH786727:ACH786746 AMD786727:AMD786746 AVZ786727:AVZ786746 BFV786727:BFV786746 BPR786727:BPR786746 BZN786727:BZN786746 CJJ786727:CJJ786746 CTF786727:CTF786746 DDB786727:DDB786746 DMX786727:DMX786746 DWT786727:DWT786746 EGP786727:EGP786746 EQL786727:EQL786746 FAH786727:FAH786746 FKD786727:FKD786746 FTZ786727:FTZ786746 GDV786727:GDV786746 GNR786727:GNR786746 GXN786727:GXN786746 HHJ786727:HHJ786746 HRF786727:HRF786746 IBB786727:IBB786746 IKX786727:IKX786746 IUT786727:IUT786746 JEP786727:JEP786746 JOL786727:JOL786746 JYH786727:JYH786746 KID786727:KID786746 KRZ786727:KRZ786746 LBV786727:LBV786746 LLR786727:LLR786746 LVN786727:LVN786746 MFJ786727:MFJ786746 MPF786727:MPF786746 MZB786727:MZB786746 NIX786727:NIX786746 NST786727:NST786746 OCP786727:OCP786746 OML786727:OML786746 OWH786727:OWH786746 PGD786727:PGD786746 PPZ786727:PPZ786746 PZV786727:PZV786746 QJR786727:QJR786746 QTN786727:QTN786746 RDJ786727:RDJ786746 RNF786727:RNF786746 RXB786727:RXB786746 SGX786727:SGX786746 SQT786727:SQT786746 TAP786727:TAP786746 TKL786727:TKL786746 TUH786727:TUH786746 UED786727:UED786746 UNZ786727:UNZ786746 UXV786727:UXV786746 VHR786727:VHR786746 VRN786727:VRN786746 WBJ786727:WBJ786746 WLF786727:WLF786746 WVB786727:WVB786746 D852263:D852282 IP852263:IP852282 SL852263:SL852282 ACH852263:ACH852282 AMD852263:AMD852282 AVZ852263:AVZ852282 BFV852263:BFV852282 BPR852263:BPR852282 BZN852263:BZN852282 CJJ852263:CJJ852282 CTF852263:CTF852282 DDB852263:DDB852282 DMX852263:DMX852282 DWT852263:DWT852282 EGP852263:EGP852282 EQL852263:EQL852282 FAH852263:FAH852282 FKD852263:FKD852282 FTZ852263:FTZ852282 GDV852263:GDV852282 GNR852263:GNR852282 GXN852263:GXN852282 HHJ852263:HHJ852282 HRF852263:HRF852282 IBB852263:IBB852282 IKX852263:IKX852282 IUT852263:IUT852282 JEP852263:JEP852282 JOL852263:JOL852282 JYH852263:JYH852282 KID852263:KID852282 KRZ852263:KRZ852282 LBV852263:LBV852282 LLR852263:LLR852282 LVN852263:LVN852282 MFJ852263:MFJ852282 MPF852263:MPF852282 MZB852263:MZB852282 NIX852263:NIX852282 NST852263:NST852282 OCP852263:OCP852282 OML852263:OML852282 OWH852263:OWH852282 PGD852263:PGD852282 PPZ852263:PPZ852282 PZV852263:PZV852282 QJR852263:QJR852282 QTN852263:QTN852282 RDJ852263:RDJ852282 RNF852263:RNF852282 RXB852263:RXB852282 SGX852263:SGX852282 SQT852263:SQT852282 TAP852263:TAP852282 TKL852263:TKL852282 TUH852263:TUH852282 UED852263:UED852282 UNZ852263:UNZ852282 UXV852263:UXV852282 VHR852263:VHR852282 VRN852263:VRN852282 WBJ852263:WBJ852282 WLF852263:WLF852282 WVB852263:WVB852282 D917799:D917818 IP917799:IP917818 SL917799:SL917818 ACH917799:ACH917818 AMD917799:AMD917818 AVZ917799:AVZ917818 BFV917799:BFV917818 BPR917799:BPR917818 BZN917799:BZN917818 CJJ917799:CJJ917818 CTF917799:CTF917818 DDB917799:DDB917818 DMX917799:DMX917818 DWT917799:DWT917818 EGP917799:EGP917818 EQL917799:EQL917818 FAH917799:FAH917818 FKD917799:FKD917818 FTZ917799:FTZ917818 GDV917799:GDV917818 GNR917799:GNR917818 GXN917799:GXN917818 HHJ917799:HHJ917818 HRF917799:HRF917818 IBB917799:IBB917818 IKX917799:IKX917818 IUT917799:IUT917818 JEP917799:JEP917818 JOL917799:JOL917818 JYH917799:JYH917818 KID917799:KID917818 KRZ917799:KRZ917818 LBV917799:LBV917818 LLR917799:LLR917818 LVN917799:LVN917818 MFJ917799:MFJ917818 MPF917799:MPF917818 MZB917799:MZB917818 NIX917799:NIX917818 NST917799:NST917818 OCP917799:OCP917818 OML917799:OML917818 OWH917799:OWH917818 PGD917799:PGD917818 PPZ917799:PPZ917818 PZV917799:PZV917818 QJR917799:QJR917818 QTN917799:QTN917818 RDJ917799:RDJ917818 RNF917799:RNF917818 RXB917799:RXB917818 SGX917799:SGX917818 SQT917799:SQT917818 TAP917799:TAP917818 TKL917799:TKL917818 TUH917799:TUH917818 UED917799:UED917818 UNZ917799:UNZ917818 UXV917799:UXV917818 VHR917799:VHR917818 VRN917799:VRN917818 WBJ917799:WBJ917818 WLF917799:WLF917818 WVB917799:WVB917818 D983335:D983354 IP983335:IP983354 SL983335:SL983354 ACH983335:ACH983354 AMD983335:AMD983354 AVZ983335:AVZ983354 BFV983335:BFV983354 BPR983335:BPR983354 BZN983335:BZN983354 CJJ983335:CJJ983354 CTF983335:CTF983354 DDB983335:DDB983354 DMX983335:DMX983354 DWT983335:DWT983354 EGP983335:EGP983354 EQL983335:EQL983354 FAH983335:FAH983354 FKD983335:FKD983354 FTZ983335:FTZ983354 GDV983335:GDV983354 GNR983335:GNR983354 GXN983335:GXN983354 HHJ983335:HHJ983354 HRF983335:HRF983354 IBB983335:IBB983354 IKX983335:IKX983354 IUT983335:IUT983354 JEP983335:JEP983354 JOL983335:JOL983354 JYH983335:JYH983354 KID983335:KID983354 KRZ983335:KRZ983354 LBV983335:LBV983354 LLR983335:LLR983354 LVN983335:LVN983354 MFJ983335:MFJ983354 MPF983335:MPF983354 MZB983335:MZB983354 NIX983335:NIX983354 NST983335:NST983354 OCP983335:OCP983354 OML983335:OML983354 OWH983335:OWH983354 PGD983335:PGD983354 PPZ983335:PPZ983354 PZV983335:PZV983354 QJR983335:QJR983354 QTN983335:QTN983354 RDJ983335:RDJ983354 RNF983335:RNF983354 RXB983335:RXB983354 SGX983335:SGX983354 SQT983335:SQT983354 TAP983335:TAP983354 TKL983335:TKL983354 TUH983335:TUH983354 UED983335:UED983354 UNZ983335:UNZ983354 UXV983335:UXV983354 VHR983335:VHR983354 VRN983335:VRN983354 WBJ983335:WBJ983354 WLF983335:WLF983354 IP31:IP32 SL31:SL32 ACH31:ACH32 AMD31:AMD32 AVZ31:AVZ32 BFV31:BFV32 BPR31:BPR32 BZN31:BZN32 CJJ31:CJJ32 CTF31:CTF32 DDB31:DDB32 DMX31:DMX32 DWT31:DWT32 EGP31:EGP32 EQL31:EQL32 FAH31:FAH32 FKD31:FKD32 FTZ31:FTZ32 GDV31:GDV32 GNR31:GNR32 GXN31:GXN32 HHJ31:HHJ32 HRF31:HRF32 IBB31:IBB32 IKX31:IKX32 IUT31:IUT32 JEP31:JEP32 JOL31:JOL32 JYH31:JYH32 KID31:KID32 KRZ31:KRZ32 LBV31:LBV32 LLR31:LLR32 LVN31:LVN32 MFJ31:MFJ32 MPF31:MPF32 MZB31:MZB32 NIX31:NIX32 NST31:NST32 OCP31:OCP32 OML31:OML32 OWH31:OWH32 PGD31:PGD32 PPZ31:PPZ32 PZV31:PZV32 QJR31:QJR32 QTN31:QTN32 RDJ31:RDJ32 RNF31:RNF32 RXB31:RXB32 SGX31:SGX32 SQT31:SQT32 TAP31:TAP32 TKL31:TKL32 TUH31:TUH32 UED31:UED32 UNZ31:UNZ32 UXV31:UXV32 VHR31:VHR32 VRN31:VRN32 WBJ31:WBJ32 WLF31:WLF32 WVB31:WVB32 IP35:IP298 SL35:SL298 ACH35:ACH298 AMD35:AMD298 AVZ35:AVZ298 BFV35:BFV298 BPR35:BPR298 BZN35:BZN298 CJJ35:CJJ298 CTF35:CTF298 DDB35:DDB298 DMX35:DMX298 DWT35:DWT298 EGP35:EGP298 EQL35:EQL298 FAH35:FAH298 FKD35:FKD298 FTZ35:FTZ298 GDV35:GDV298 GNR35:GNR298 GXN35:GXN298 HHJ35:HHJ298 HRF35:HRF298 IBB35:IBB298 IKX35:IKX298 IUT35:IUT298 JEP35:JEP298 JOL35:JOL298 JYH35:JYH298 KID35:KID298 KRZ35:KRZ298 LBV35:LBV298 LLR35:LLR298 LVN35:LVN298 MFJ35:MFJ298 MPF35:MPF298 MZB35:MZB298 NIX35:NIX298 NST35:NST298 OCP35:OCP298 OML35:OML298 OWH35:OWH298 PGD35:PGD298 PPZ35:PPZ298 PZV35:PZV298 QJR35:QJR298 QTN35:QTN298 RDJ35:RDJ298 RNF35:RNF298 RXB35:RXB298 SGX35:SGX298 SQT35:SQT298 TAP35:TAP298 TKL35:TKL298 TUH35:TUH298 UED35:UED298 UNZ35:UNZ298 UXV35:UXV298 VHR35:VHR298 VRN35:VRN298 WBJ35:WBJ298 WLF35:WLF298 WVB35:WVB298" xr:uid="{5F1E5C92-A1BF-4F43-B037-77B38475270A}">
      <formula1>"Withdrawal, Storage capacity, Storage, Vaporisation capacity, Vaporisation, Liquefaction capacity, Liquefaction, Compression capacity, Compression, Other (specify in column AH)"</formula1>
    </dataValidation>
    <dataValidation type="list" allowBlank="1" showInputMessage="1" showErrorMessage="1" sqref="V14:V339" xr:uid="{BC8FEE5B-C437-4C00-A95F-C121387DEF73}">
      <formula1>"firm, as available and interruptible, other (specify in column W)"</formula1>
    </dataValidation>
  </dataValidations>
  <pageMargins left="0.75" right="0.75" top="1" bottom="1" header="0.5" footer="0.5"/>
  <pageSetup paperSize="9" scale="10" orientation="landscape" verticalDpi="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Actual prices payable 198G</vt:lpstr>
      <vt:lpstr>'Actual prices payable 198G'!Print_Area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Chotima Micallef</dc:creator>
  <cp:lastModifiedBy>Chotima Micallef</cp:lastModifiedBy>
  <dcterms:created xsi:type="dcterms:W3CDTF">2023-08-17T06:17:31Z</dcterms:created>
  <dcterms:modified xsi:type="dcterms:W3CDTF">2025-12-17T04:10:59Z</dcterms:modified>
</cp:coreProperties>
</file>