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08-Commercial\02-COMMERCIAL WORKING FOLDERS\09-Licences and Regulatory\AER\Part 18A Standard Terms Disclosure\2026\Website\"/>
    </mc:Choice>
  </mc:AlternateContent>
  <xr:revisionPtr revIDLastSave="0" documentId="13_ncr:1_{7242492F-8934-470C-A91C-980BD11A4084}" xr6:coauthVersionLast="47" xr6:coauthVersionMax="47" xr10:uidLastSave="{00000000-0000-0000-0000-000000000000}"/>
  <bookViews>
    <workbookView xWindow="14625" yWindow="-16320" windowWidth="29040" windowHeight="15720" tabRatio="601" xr2:uid="{AF319E6C-E320-4630-AD5C-3D6AD37CA2D7}"/>
  </bookViews>
  <sheets>
    <sheet name="Actual prices payable 198G" sheetId="7" r:id="rId1"/>
  </sheets>
  <externalReferences>
    <externalReference r:id="rId2"/>
  </externalReferences>
  <definedNames>
    <definedName name="ABN">#REF!</definedName>
    <definedName name="_xlnm.Print_Area" localSheetId="0">'Actual prices payable 198G'!$A$1:$BT$4</definedName>
    <definedName name="rPipelineAssets">#REF!</definedName>
    <definedName name="rSharedAssets">#REF!</definedName>
    <definedName name="rYesNo">#REF!</definedName>
    <definedName name="Tradingname">#REF!</definedName>
    <definedName name="UNI_AA_VERSION" hidden="1">"322.4.0"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 name="YEAR">[1]Outcomes!$B$3</definedName>
    <definedName name="Yearending">#REF!</definedName>
    <definedName name="Year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6" i="7" l="1"/>
  <c r="M135" i="7"/>
  <c r="M130" i="7"/>
  <c r="M158" i="7"/>
  <c r="M277" i="7" l="1"/>
  <c r="M272" i="7"/>
  <c r="H278" i="7"/>
  <c r="M208" i="7"/>
  <c r="J325" i="7"/>
  <c r="J327" i="7" s="1"/>
  <c r="J328" i="7" s="1"/>
  <c r="M141" i="7"/>
  <c r="M310" i="7"/>
  <c r="M305" i="7"/>
  <c r="M100" i="7"/>
  <c r="J326" i="7" l="1"/>
  <c r="O301" i="7"/>
  <c r="M294" i="7"/>
  <c r="M288" i="7"/>
  <c r="M271" i="7" l="1"/>
  <c r="M266" i="7"/>
  <c r="M251" i="7"/>
  <c r="M250" i="7"/>
  <c r="M245" i="7"/>
  <c r="O241" i="7" l="1"/>
  <c r="M225" i="7"/>
  <c r="O221" i="7" l="1"/>
  <c r="M203" i="7"/>
  <c r="M184" i="7" l="1"/>
  <c r="M177" i="7"/>
  <c r="M152" i="7"/>
  <c r="M112" i="7" l="1"/>
  <c r="M106" i="7"/>
  <c r="M83" i="7" l="1"/>
  <c r="M73" i="7"/>
  <c r="M62" i="7"/>
  <c r="M61" i="7"/>
  <c r="M52" i="7"/>
  <c r="M41" i="7"/>
  <c r="M36" i="7"/>
  <c r="M14" i="7" l="1"/>
</calcChain>
</file>

<file path=xl/sharedStrings.xml><?xml version="1.0" encoding="utf-8"?>
<sst xmlns="http://schemas.openxmlformats.org/spreadsheetml/2006/main" count="3286" uniqueCount="284">
  <si>
    <t xml:space="preserve">PART 18A </t>
  </si>
  <si>
    <t>=Tradingname</t>
  </si>
  <si>
    <t xml:space="preserve">Year ending </t>
  </si>
  <si>
    <t>=Yearending</t>
  </si>
  <si>
    <t>Actual prices payable</t>
  </si>
  <si>
    <t>Table:  Actual prices payable</t>
  </si>
  <si>
    <t>Service</t>
  </si>
  <si>
    <t>Contract and service dates and terms</t>
  </si>
  <si>
    <t xml:space="preserve">Price </t>
  </si>
  <si>
    <t>Prices payable as in the contract (excluding GST)</t>
  </si>
  <si>
    <t>fixed price unit ($/GJ or $/GJ/day)</t>
  </si>
  <si>
    <t>Unique contract identifier (assigned by service provider)</t>
  </si>
  <si>
    <t>this allows users to understand timing of actual demand for services and when there may be availability</t>
  </si>
  <si>
    <t xml:space="preserve"> if the fixed price covers more than one service, put 0 in the subsequent rows for those services within the same contract that are sold bundled under a single price</t>
  </si>
  <si>
    <t>Part 18A facility by means of which the service is provided r198G(1)(a)</t>
  </si>
  <si>
    <t>Date contract first entered into r198G(1)(b)</t>
  </si>
  <si>
    <t xml:space="preserve">Service term start date r198G(1)(c) </t>
  </si>
  <si>
    <t>Service Type  r198G(1)(d)</t>
  </si>
  <si>
    <t>unit of contracted quantity (GJ or GJ/day)</t>
  </si>
  <si>
    <t>Date contract last varied r198G(1)(b)</t>
  </si>
  <si>
    <t xml:space="preserve">Service term end date r198G(1)(c) </t>
  </si>
  <si>
    <t xml:space="preserve"> if the variable price covers more than one service, put 0 in the subsequent rows for those services within the same contract that are sold bundled under a single price</t>
  </si>
  <si>
    <t>if price has been converted into $/GJ or $/Gj/day under r198G(1)(i) provide original price unit and  explanation of how conversion was made in this column</t>
  </si>
  <si>
    <t xml:space="preserve">Where a contract contains multiple services, each service should be listed on separate rows even if bundled together for pricing purposes. </t>
  </si>
  <si>
    <t>Identifiers</t>
  </si>
  <si>
    <t>Dates of services</t>
  </si>
  <si>
    <t>Quantity</t>
  </si>
  <si>
    <t>please list actual dates service is in use, if service is not non-stop between service term start and end dates. r198H(2)(b)</t>
  </si>
  <si>
    <t>original price per unit and description of conversion required under r198G(1)(i))</t>
  </si>
  <si>
    <t>Fixed price for service - if the fixed price covers more than one service, put 0 in the subsequent rows for those services within the same contract that are sold bundled under a single price 
(r198G(1)(h))</t>
  </si>
  <si>
    <t>Notes (optional)</t>
  </si>
  <si>
    <t>Are terms and conditions are the same or substantially the same as the relevant published Standing Terms 
r198G(1)(g)</t>
  </si>
  <si>
    <t>Non-price terms and conditions</t>
  </si>
  <si>
    <t>Priority (firm or as available and interruptible or other (described in column W))
r198G(1)(e)</t>
  </si>
  <si>
    <t>Please separately list the components of the fixed and variable prices of the service to the extent they are separately identified in the contract. 
r198G(1)(j)</t>
  </si>
  <si>
    <t>Type of price structure - fixed/variable/ combination 
r198G(1)(j)</t>
  </si>
  <si>
    <t>fixed price unit ($/GJ or $/GJ/day) r198G(i)</t>
  </si>
  <si>
    <t>variable price for service -  if the variable price covers more than one service, put 0 in the subsequent rows for those services within the same contract that are sold bundled under a single price
 r198G(1)(h)</t>
  </si>
  <si>
    <t>variable price unit ($/GJ or $/GJ/day) r198G(1)(i)</t>
  </si>
  <si>
    <t>price escalation mechanism for fixed price r198G(1)(k)</t>
  </si>
  <si>
    <t>price escalation mechanism for variable price component  r198G(1)(k)</t>
  </si>
  <si>
    <t>To be assigned by Part 18A service provider to link multiple services offered under single contracts (do not leave blank)</t>
  </si>
  <si>
    <t xml:space="preserve">Applicable quantity for the service  - please list contracted quantity under r198G(1)(f), including:
For compression service facilities 
r198G(1)(f)(i) 
maximum daily quantity
For storage facilities 
r198G(1)(f)(ii)
storage capacity for storage services or
 maximum daily quantities for injection and withdrawal rates, where relevant. </t>
  </si>
  <si>
    <t>Iona Gas Storage Facility</t>
  </si>
  <si>
    <t>Injection into SWP (firm capacity)</t>
  </si>
  <si>
    <t>1/01/2021*</t>
  </si>
  <si>
    <t>N/A (service is non-stop)</t>
  </si>
  <si>
    <t>180000</t>
  </si>
  <si>
    <t>GJ/day</t>
  </si>
  <si>
    <t>Fixed price</t>
  </si>
  <si>
    <t>$/GJ/Day</t>
  </si>
  <si>
    <t>Original price: $275 per GJ/day per annum; Conversion: Original price/365</t>
  </si>
  <si>
    <t>As at 1 Oct 2015. Escalated on each 1 Jan, starting with the first escalation on 1 Jan 2016, using September quarter CPI weighted average of 8 capital cities</t>
  </si>
  <si>
    <t>As stated (already separately identified)</t>
  </si>
  <si>
    <t>No</t>
  </si>
  <si>
    <t>firm</t>
  </si>
  <si>
    <t>*Service was provided prior to 1 Jan 2021, but the contracted quantity, which has now expired, was different from the quantity set out in column J.</t>
  </si>
  <si>
    <t>Injection into SEA Gas (firm capacity)</t>
  </si>
  <si>
    <t>As above</t>
  </si>
  <si>
    <t>90000</t>
  </si>
  <si>
    <t>Withdrawal from Reservoir (firm capacity)</t>
  </si>
  <si>
    <t>Injection into Reservoir (firm capacity)</t>
  </si>
  <si>
    <t>45000</t>
  </si>
  <si>
    <t>Withdrawal from SWP (firm capacity)</t>
  </si>
  <si>
    <t>Withdrawal from SEA Gas (firm capacity)</t>
  </si>
  <si>
    <t>Bypass Service (firm capacity)*</t>
  </si>
  <si>
    <t>60000</t>
  </si>
  <si>
    <t>As above
* This bypass service provides the customer with some additional capacity rights to withdraw gas at a connection point for injection at another connection point, in certain circumstances.</t>
  </si>
  <si>
    <t>Bypass SWP Withdrawal (firm capacity)*</t>
  </si>
  <si>
    <t>15000</t>
  </si>
  <si>
    <t>Bypass SEA Gas Withdrawal (firm capacity)*</t>
  </si>
  <si>
    <t>Storage Capacity (firm capacity)</t>
  </si>
  <si>
    <t>7200000</t>
  </si>
  <si>
    <t>GJ</t>
  </si>
  <si>
    <t>Withdrawal from SWP for Injection into Reservoir (actual usage)</t>
  </si>
  <si>
    <t>N/A - no contracted quantity</t>
  </si>
  <si>
    <t>Variable price</t>
  </si>
  <si>
    <t>0.0765</t>
  </si>
  <si>
    <t>$/GJ</t>
  </si>
  <si>
    <t>other (specify in column W)</t>
  </si>
  <si>
    <t>In relation to column V - 'other' selected as this item reflects the price for an actual service provided</t>
  </si>
  <si>
    <t>Withdrawal from SWP for injection into SEAGas (actual usage)</t>
  </si>
  <si>
    <t>Withdrawal from Reservoir for injection into SWP (actual usage)</t>
  </si>
  <si>
    <t>0.0383</t>
  </si>
  <si>
    <t>Withdrawal from Reservoir for injection into SEA Gas (actual usage)</t>
  </si>
  <si>
    <t>Withdrawal from SEA Gas for injection into Reservoir (actual usage)</t>
  </si>
  <si>
    <t>0.0128</t>
  </si>
  <si>
    <t>Withdrawal from SEA Gas for injection into SWP (actual usage)</t>
  </si>
  <si>
    <t>Approved Injection into Reservoir (as-available)</t>
  </si>
  <si>
    <t>1/01/2022*</t>
  </si>
  <si>
    <t>0.7655</t>
  </si>
  <si>
    <t>as available and interruptible</t>
  </si>
  <si>
    <t>* In relation to column G - the service was provided before 1 January 2022, however the price was varied before this date.</t>
  </si>
  <si>
    <t>Approved Injection into SWP (as-available)</t>
  </si>
  <si>
    <t>* In relation to column G - the service was provided before 1 January 2021, however the price was varied before this date.</t>
  </si>
  <si>
    <t>Approved Injection into SEA Gas (as-available)</t>
  </si>
  <si>
    <t>1.5309</t>
  </si>
  <si>
    <t>Unapproved Injection into Reservoir (as-available)</t>
  </si>
  <si>
    <t>3.0619</t>
  </si>
  <si>
    <t>Unapproved Injection into SWP (as-available)</t>
  </si>
  <si>
    <t>Unapproved Injection into SEA Gas (as-available)</t>
  </si>
  <si>
    <t>6.1237</t>
  </si>
  <si>
    <t>IGSF01</t>
  </si>
  <si>
    <t>1/01/2020*</t>
  </si>
  <si>
    <t>Original price: $264.7 per GJ/day per annum; Conversion: Original price/365</t>
  </si>
  <si>
    <t>As at 1 Jul 2017. Escalated on each 1 Jan, starting with the first escalation on 1 Jan 2018, using September quarter CPI weighted average of 8 capital cities</t>
  </si>
  <si>
    <t>* Service was provided prior to 1 January 2020, but the contracted quantity, which has now expired, was different from the quantity set out in columnJ.</t>
  </si>
  <si>
    <t>* Service was provided prior to 1 January 2021, but the contracted quantity was varied.</t>
  </si>
  <si>
    <t>21/09/2022*</t>
  </si>
  <si>
    <t>* Service was provided prior to 21 September 2022, but the contracted quantity was varied.</t>
  </si>
  <si>
    <t>Injection into SEAGas (firm capacity)</t>
  </si>
  <si>
    <t>Original price: $25 per GJ/day per annum; Conversion: Original price/365</t>
  </si>
  <si>
    <t>0 / 0.9*</t>
  </si>
  <si>
    <t>*Service was provided prior to 21 September 2022, but the price was varied. 
* In relation to column O - the applicable rate is $0 (Free) for the as-available reservoir injection service up to a limit of 100% of the Injection into Reservoir (firm service) contracted quantity, and then $0.90 for any as-available reservoir injection service provided above this quantity.</t>
  </si>
  <si>
    <t>IGSF02</t>
  </si>
  <si>
    <t>210000</t>
  </si>
  <si>
    <t>Original price: $278.26 per GJ/day per annum; Conversion: Original price/365</t>
  </si>
  <si>
    <t>52500</t>
  </si>
  <si>
    <t>Injection into DP1 (firm capacity)</t>
  </si>
  <si>
    <t>100000</t>
  </si>
  <si>
    <t>Withdrawal from DP1 (as-available capacity)</t>
  </si>
  <si>
    <t>In relation to column V - 'other' selected as the service is subject to availability in accordance with the terms of the contract.</t>
  </si>
  <si>
    <t>8400000</t>
  </si>
  <si>
    <t>Additional Storage Capacity (firm capacity)</t>
  </si>
  <si>
    <t>1600000</t>
  </si>
  <si>
    <t>Enhanced Compression Capacity (firm capacity)</t>
  </si>
  <si>
    <t>5000</t>
  </si>
  <si>
    <t>126000</t>
  </si>
  <si>
    <t>31500</t>
  </si>
  <si>
    <t>5040000</t>
  </si>
  <si>
    <t>960000</t>
  </si>
  <si>
    <t>3000</t>
  </si>
  <si>
    <t>21000</t>
  </si>
  <si>
    <t>Original price: $22.33 per GJ/day per annum; Conversion: Original price/365</t>
  </si>
  <si>
    <t>As at 1 Jan 2015. Escalated on each 1 Jan, starting with the first escalation on 1 Jan 2016, using September quarter CPI weighted average of 8 capital cities</t>
  </si>
  <si>
    <t>Flow to DP1 (actual usage)</t>
  </si>
  <si>
    <t>Withdrawal from DP1 for injection to SWP (actual usage)</t>
  </si>
  <si>
    <t>Withdrawal from DP1 for injection to SEA Gas (actual usage)</t>
  </si>
  <si>
    <t>Withdrawal from DP1 for injection to Reservoir (actual usage)</t>
  </si>
  <si>
    <t>In relation to column 'V' - service is as-available and interruptible unless provided on a firm basis in accordance with the terms of the agreement.</t>
  </si>
  <si>
    <t>1/01/2018*</t>
  </si>
  <si>
    <t>Original price: $230 per GJ/day per annum; Conversion: Original price/365</t>
  </si>
  <si>
    <t>As at 1 Jan 2018. Escalated on each 1 Jan, starting with the first escalation on 1 Jan 2019, using September quarter CPI weighted average of 8 capital cities</t>
  </si>
  <si>
    <t>*Service was provided prior to 1 Jan 2018, but the applicable contracted quantity and pricing changed.</t>
  </si>
  <si>
    <t>1/03/2018*</t>
  </si>
  <si>
    <t>*Service was provided prior to 1 Mar 2018, but the contracted quantity, which has now expired, was different from the quantity set out in column J.</t>
  </si>
  <si>
    <t>*Service was provided prior to 1 Jan 2018, but the applicable pricing changed.</t>
  </si>
  <si>
    <t>As above*</t>
  </si>
  <si>
    <t>*Service was provided prior to 1 Jan 2018, but the applicable contracted quantity and pricing has changed.</t>
  </si>
  <si>
    <t>35000</t>
  </si>
  <si>
    <t>*Service was provided prior to 1 Jan 2018, but the contracted quantity, which has now expired, was different from the quantity set out in column J.</t>
  </si>
  <si>
    <t>1600000*</t>
  </si>
  <si>
    <t>Original price: $230 per GJ/day per annum; Conversion: Original price/4/365*</t>
  </si>
  <si>
    <t>* Service was provided prior to 1 Jan 2018. but the applicable contracted quantity and pricing has changed.
* The fixed price in column M has been represented in a way that is equivalent to how the bundled price for the firm capacity services above (excluding Injection into SEA Gas firm capacity) is represented (as set out in the entry for 'Injection into SWP (firm capacity)'). In relation to Column Q, the conversion to a daily rate has been undertaken in accordance with the following formula: $230 per GJ/day per annum / 365 / 4 (to represent the cost of additional storage capacity service in SWP injection terms).</t>
  </si>
  <si>
    <t>20000</t>
  </si>
  <si>
    <t>IGSF03</t>
  </si>
  <si>
    <t>Not applicable</t>
  </si>
  <si>
    <t>Yes</t>
  </si>
  <si>
    <t>Original price: $366.45 per GJ/day per annum; Conversion: Original price/365</t>
  </si>
  <si>
    <t>As at 1 Jul 2019. Escalated on each 1 Jan, starting with the first escalation on 1 Jan 2020, using September quarter CPI weighted average of 8 capital cities</t>
  </si>
  <si>
    <t>10000</t>
  </si>
  <si>
    <t>800000</t>
  </si>
  <si>
    <t>25000</t>
  </si>
  <si>
    <t>12500</t>
  </si>
  <si>
    <t>6250</t>
  </si>
  <si>
    <t>1000000</t>
  </si>
  <si>
    <t>0.0918</t>
  </si>
  <si>
    <t>Original price is as at 1 Jul 2019. Escalated on each 1 Jan, starting with the first escalation on 1 Jan 2020, using September quarter CPI weighted average of 8 capital cities</t>
  </si>
  <si>
    <t>0.0459</t>
  </si>
  <si>
    <t>As above
* Service not included in contract prior to this date.</t>
  </si>
  <si>
    <t>0 / 0.94*</t>
  </si>
  <si>
    <t xml:space="preserve">* In relation to column G - service was provided prior to 1 January 2021 but was subject to certain variations.
* The customer may, for certain specified periods during the term, obtain a quantity of free reservoir injection (when coupled with SWP withdrawal) as an as-available service, subject to making prepayments for this right. All other as-available reservoir injection services (including services in excess of this free quantity) will be subject to a price of $0.94/GJ. </t>
  </si>
  <si>
    <t>0.94</t>
  </si>
  <si>
    <t>1.83</t>
  </si>
  <si>
    <t>* In relation to column G - service was provided prior to 1 January 2021  but was subject to certain variations.</t>
  </si>
  <si>
    <t>3.74</t>
  </si>
  <si>
    <t>10.37</t>
  </si>
  <si>
    <t>IGSF05</t>
  </si>
  <si>
    <t xml:space="preserve">Not applicable </t>
  </si>
  <si>
    <t>Withdeawal from SEA Gas (firm capacity)</t>
  </si>
  <si>
    <t>Original price: $345.25 per GJ/day per annum; Conversion: Original price/365</t>
  </si>
  <si>
    <t>Original price: $25.94 per GJ/day per annum; Conversion: Original price/365</t>
  </si>
  <si>
    <t>*In relation to column O - the applicable rate is $0 (Free) for the as-available reservoir injection service up to a limit of 50% of the Injection into Reservoir (firm service) contracted quantity, and then $0.94 for any as-available reservoir injection service provided above this quantity.</t>
  </si>
  <si>
    <t>IGSF07</t>
  </si>
  <si>
    <t>1/05/2022*</t>
  </si>
  <si>
    <t>Original price: $356.93 per GJ/day per annum; Conversion: Original price/365</t>
  </si>
  <si>
    <t>Original price is as at 1 Jul 2017. Escalated on each 1 Jan, starting with the first escalation on 1 Jan 2018, using September quarter CPI weighted average of 8 capital cities</t>
  </si>
  <si>
    <t>*Service was provided prior to 1 May 2022, but the contracted quantity, which has now expired, was different from the quantity set out in column J.</t>
  </si>
  <si>
    <t>1/04/2022*</t>
  </si>
  <si>
    <t>*Service was provided prior to 1 Apr 2022, but the contracted quantity, which has now expired, was different from the quantity set out in column J.</t>
  </si>
  <si>
    <t>Original price is as at 1 Oct 2017. Escalated on each 1 Jan, starting with the first escalation on 1 Jan 2018, using September quarter CPI weighted average of 8 capital cities</t>
  </si>
  <si>
    <t>0 / 0.90*</t>
  </si>
  <si>
    <t>* In relation to column O - the applicable rate is $0 (Free) for the as-available reservoir injection service up to a limit of 50% of the Injection into Reservoir (firm service) contracted quantity, and then $0.90/GJ for any as-available reservoir injection service provided above this quantity.</t>
  </si>
  <si>
    <t>IGSF08</t>
  </si>
  <si>
    <t>Original price: $268 per GJ/day per annum; Conversion: Original price/365</t>
  </si>
  <si>
    <t>Injection into Mortlake (firm capacity)</t>
  </si>
  <si>
    <t>Withdrawal from DP1 (firm capacity)</t>
  </si>
  <si>
    <t>1/03/2023*</t>
  </si>
  <si>
    <t xml:space="preserve">* In relation to column G, the service was provided before 1 March 2023, but was subject to certain variations. </t>
  </si>
  <si>
    <t>Original price: $24 per GJ/day per annum; Conversion: Original price/365</t>
  </si>
  <si>
    <t>Withdrawal from SWP for injection into Mortlake (actual usage)</t>
  </si>
  <si>
    <t>Withdrawal from Reservoir for injection into Mortlake (actual usage)</t>
  </si>
  <si>
    <t>Withdrawal from DP1 for injection into Reservoir (actual usage)</t>
  </si>
  <si>
    <t>Withdrawal from DP1 for injection into SWP (actual usage)</t>
  </si>
  <si>
    <t>Withdrawal from DP1 for injection into SEA Gas (actual usage)</t>
  </si>
  <si>
    <t>Withdrawal from DP1 for injection into Mortlake (actual usage)</t>
  </si>
  <si>
    <t>Approved Injection into Mortlake (as-available)</t>
  </si>
  <si>
    <t>Unapproved Injection into Mortlake (as-available)</t>
  </si>
  <si>
    <t>IGSF09</t>
  </si>
  <si>
    <t>Original price: $450 per GJ/day per annum; Conversion: Original price/365</t>
  </si>
  <si>
    <t>Original price is as at 1 Jul 2023. Escalated on each 1 Jan, starting with the first escalation on 1 Jan 2024, using September quarter CPI weighted average of 8 capital cities</t>
  </si>
  <si>
    <t>IGSF10</t>
  </si>
  <si>
    <t>Original price: $346.75 per GJ/day per annum; Conversion: Original price/365</t>
  </si>
  <si>
    <t>As at 1 Jul 2022. Escalated on each 1 Jan, starting with the first escalation on 1 Jan 2023, using September quarter CPI weighted average of 8 capital cities</t>
  </si>
  <si>
    <t xml:space="preserve">*In relation to column G, the service was provided before 1 January 2023, however the fixed price did not apply. </t>
  </si>
  <si>
    <t>Storage Capacity (additional storage limit)</t>
  </si>
  <si>
    <t>In relation to column V - 'other' selected as this capacity entitlement can be varied by Lochard Energy.</t>
  </si>
  <si>
    <t>0 / 0.9913*</t>
  </si>
  <si>
    <t xml:space="preserve">* In relation to column O - the applicable rate is:
$0 (Free) - up to a maximum cumulative total of 320 TJ per calendar year of reservoir injection provided as an as-available service; and
$0.9913/GJ for reservoir injection provided as an as-available service during the remainder of a calendar year, once the above limit for that year has been reached. </t>
  </si>
  <si>
    <t>IGSF11</t>
  </si>
  <si>
    <t>Original price: $352.56 per GJ/day per annum; Conversion: Original price/365</t>
  </si>
  <si>
    <t>As at 1 Jul 2020. Escalated on each 1 Jan, starting with the first escalation on 1 Jan 2021, using September quarter CPI weighted average of 8 capital cities</t>
  </si>
  <si>
    <t>*Service was provided prior to 1 Jan 2022, but the contracted quantity was different from the quantity set out in column J. 
*For the part of this service period covering 1 Jan 2023 to 31 Dec 2024, the overall capacity rights are higher than represented in column J but the remaining portion of those rights have a different price. This is represented in separate rows below.</t>
  </si>
  <si>
    <t xml:space="preserve">As above </t>
  </si>
  <si>
    <t>As Above</t>
  </si>
  <si>
    <t>Original price: $26.37 per GJ/day per annum; Conversion: Original price/365</t>
  </si>
  <si>
    <t>Original price: $433.83 per GJ/day per annum; Conversion: Original price/365</t>
  </si>
  <si>
    <t>This row represents an additional tranche of capacity, to which a different price applies, for the service period from 1 Jan 2024 to 31 Dec 2024.</t>
  </si>
  <si>
    <t>1/1/2023*</t>
  </si>
  <si>
    <t>0 / 0.95**</t>
  </si>
  <si>
    <t>*Service was provided prior to 1 Jan 2023, but there were certain variations in relation to pricing prior to that date.  
**In relation to column O - the applicable rate is $0 (Free) for the as-available reservoir injection service up to a limit of 50% of the Injection into Reservoir (firm service) contracted quantity, and then $0.95 for any as-available reservoir injection service provided above this quantity.</t>
  </si>
  <si>
    <t>IGSF12</t>
  </si>
  <si>
    <t>1/07/2020*</t>
  </si>
  <si>
    <t>Original price: 362.57 per GJ/day per annum; Conversion method: Original price/365</t>
  </si>
  <si>
    <t>As at 1 Jul 2020. Escalated on each 1 Jan, starting with the first escalation on 1 Jan 2021, using Sep quarter CPI weighted average of 8 capital cities</t>
  </si>
  <si>
    <t>* Service was provided prior to 1 July 2020, but the contract quantity, which now no longer applies, was different from the quantity set out in column J.</t>
  </si>
  <si>
    <t>Original price: $26.37 per GJ/day per annum; Conversion method: Original price/365</t>
  </si>
  <si>
    <t>* In relation to column G - service was provided prior to 1 July 2020, but an amended price (in $2020) replaced the previous price. 
In relation to column V - 'other' selected as this item reflects the price for an actual service provided</t>
  </si>
  <si>
    <t>0 / 0.95*</t>
  </si>
  <si>
    <t>* In relation to column G - service was provided prior to 1 April 2023, but was subject to variations in pricing which have now expired.
* In relation to column O, the applicable rate is $0 (Free) for the as-available reservoir injection service up to a limit of 6 TJ per gas day, and then $0.95/GJ for any as-available reservoir injection service provided above this quantity.</t>
  </si>
  <si>
    <t xml:space="preserve">* In relation to column G - service was provided prior to 1 July 2020, but an amended price (in $2020) replaced the previous price. </t>
  </si>
  <si>
    <t>IGSF13</t>
  </si>
  <si>
    <t>1/10/2022*</t>
  </si>
  <si>
    <t>Original price: $360.54 per GJ/day per annum; Conversion: Original price/365</t>
  </si>
  <si>
    <t>Original price is as at 1 Jul 2022. Escalated on each 1 Jan, starting with the first escalation on 1 Jan 2023, using September quarter CPI weighted average of 8 capital cities</t>
  </si>
  <si>
    <t>*Service was provided prior to 1 October 2022, but the contracted quantity, which no longer applies, was different from the quantity set out in column J.</t>
  </si>
  <si>
    <t>Original price: $27.35 per GJ/day per annum; Conversion: Original price/365</t>
  </si>
  <si>
    <t>0 / 0.9786 / 0.8807*</t>
  </si>
  <si>
    <t>* In relation to column O - the applicable rate is:
-  for any as-available reservoir injection service provided up to 5 TJ per gas day - $0 (Free); and
- for any as-available reservoir injection service provided above 5 TJ on a gas day - $0.9786/GJ (unless certain provisions under the agreement have been triggered in respect of a calendar year during the term, in which case, a lower rate of $0.9786/GJ x 0.9 will apply during that year instead)</t>
  </si>
  <si>
    <t>IGSF14</t>
  </si>
  <si>
    <r>
      <t xml:space="preserve">Date to which the actual prices payable information above is current: </t>
    </r>
    <r>
      <rPr>
        <sz val="12"/>
        <rFont val="Arial"/>
        <family val="2"/>
      </rPr>
      <t>until an agreement is varied, or changes otherwise arise in respect of the details set out above (e.g. exercise of options).</t>
    </r>
  </si>
  <si>
    <r>
      <t xml:space="preserve">Information replaces an earlier version: </t>
    </r>
    <r>
      <rPr>
        <sz val="12"/>
        <rFont val="Arial"/>
        <family val="2"/>
      </rPr>
      <t>Yes</t>
    </r>
  </si>
  <si>
    <t>1/01/2024*</t>
  </si>
  <si>
    <t>*Service was provided prior to 1 January 2024, but the contracted quantity, which has now expired, was different from the quantity set out in column J.</t>
  </si>
  <si>
    <t>Original price: $327 per GJ/day per annum; Conversion: Original price/365</t>
  </si>
  <si>
    <t>Original price: $30.92 per GJ/day per annum; Conversion: Original price/365</t>
  </si>
  <si>
    <t>Withdrawal from SEA Gas for Injection into Reservoir (actual usage)</t>
  </si>
  <si>
    <t>As of 1 Oct 2015. Escalated on each 1 Jan, starting with the first escalation on 1 Jan 2016, using September quarter CPI weighted average of 8 capital cities</t>
  </si>
  <si>
    <t>As of 1 Jul 2017. Escalated on each 1 Jan, starting with the first escalation on 1 Jan 2018, using September quarter CPI weighted average of 8 capital cities</t>
  </si>
  <si>
    <t>As of 1 Jan 2018. Escalated on each 1 Jan, starting with the first escalation on 1 Jan 2019, using September quarter CPI weighted average of 8 capital cities</t>
  </si>
  <si>
    <t>As of 1 Jan 2015. Escalated on each 1 Jan, starting with the first escalation on 1 Jan 2016, using September quarter CPI weighted average of 8 capital cities</t>
  </si>
  <si>
    <t>As of 1 Jan 2020. Escalated on each 1 Jan, starting with the first escalation on 1 Jan 2021, using September quarter CPI weighted average of 8 capital cities.</t>
  </si>
  <si>
    <t>As of 1 Jul 2019. Escalated on each 1 Jan, starting with the first escalation on 1 Jan 2020, using September quarter CPI weighted average of 8 capital cities</t>
  </si>
  <si>
    <t>Original price is as of 1 Jul 2017. Escalated on each 1 Jan, starting with the first escalation on 1 Jan 2018, using September quarter CPI weighted average of 8 capital cities</t>
  </si>
  <si>
    <t>Original price is as of 1 Jul 2023. Escalated on each 1 Jan, starting with the first escalation on 1 Jan 2024, using September quarter CPI weighted average of 8 capital cities</t>
  </si>
  <si>
    <t>As of 1 Jul 2022. Escalated on each 1 Jan, starting with the first escalation on 1 Jan 2023, using September quarter CPI weighted average of 8 capital cities</t>
  </si>
  <si>
    <t>As of 1 Jul 2020. Escalated on each 1 Jan, starting with the first escalation on 1 Jan 2021, using September quarter CPI weighted average of 8 capital cities</t>
  </si>
  <si>
    <t>As of 1 Jul 2020. Escalated on each 1 Jan, starting with the first escalation on 1 Jan 2021, using Sep quarter CPI weighted average of 8 capital cities</t>
  </si>
  <si>
    <t>Original price is as of 1 Jul 2022. Escalated on each 1 Jan, starting with the first escalation on 1 Jan 2023, using September quarter CPI weighted average of 8 capital cities</t>
  </si>
  <si>
    <t>IGSF15</t>
  </si>
  <si>
    <t>Original price is as of 1 Jan 2024. Escalated on each 1 Jan, starting with the first escalation on 1 Jan 2025, using September quarter CPI weighted average of 8 capital cities until 31 Dec 2037. From 1 Jan 2038, the price escalation mechanism is the same as above unless the CPI increase is greater than 3%, in which case, escalation is based on 0.8 times the change in the September quarter CPI weighted average of 8 capital cities.</t>
  </si>
  <si>
    <t>As at 1 Jul 2019. Escalated on 1 April 2025 and each subsequent 1 Jan during the agreement term, using September quarter CPI weighted average of 8 capital cities</t>
  </si>
  <si>
    <t>IGSF16</t>
  </si>
  <si>
    <t>25/10/023</t>
  </si>
  <si>
    <t>Original price: $460.62 per GJ/day per annum; Conversion: Original price/365</t>
  </si>
  <si>
    <t>Original price: $377.52 per GJ/day per annum; Conversion: Original price/365</t>
  </si>
  <si>
    <t>1/01/2027*</t>
  </si>
  <si>
    <t>* The service is subject to the fulfilment of a condition precedent.</t>
  </si>
  <si>
    <t>1.8000*</t>
  </si>
  <si>
    <t>* In relation to column O - the applicable rate for this service is to be advised if the service is requested by the customer. No such rate has yet been requested or provided until 1/1/2027. In relation to column G - The service is subject to the fulfilment of a condition precedent.</t>
  </si>
  <si>
    <t>1/01/2026*</t>
  </si>
  <si>
    <t>*Service was provided prior to 1 January 2026, but the contracted quantity was different from the quantity set out in column J.</t>
  </si>
  <si>
    <t>Original price: $377.79 per GJ/day per annum; Conversion: Original price/365</t>
  </si>
  <si>
    <r>
      <t>Date of publication / last update:</t>
    </r>
    <r>
      <rPr>
        <sz val="12"/>
        <rFont val="Arial"/>
        <family val="2"/>
      </rPr>
      <t xml:space="preserve"> 9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</si>
</sst>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1"/>
      <color theme="1"/>
      <name val="Calibri"/>
      <family val="2"/>
      <scheme val="minor"/>
    </font>
    <font>
      <b/>
      <sz val="16"/>
      <color theme="0"/>
      <name val="Arial"/>
      <family val="2"/>
    </font>
    <font>
      <sz val="10"/>
      <name val="Arial"/>
      <family val="2"/>
    </font>
    <font>
      <b/>
      <sz val="12"/>
      <name val="Arial"/>
      <family val="2"/>
    </font>
    <font>
      <sz val="10"/>
      <name val="Arial"/>
      <family val="2"/>
    </font>
    <font>
      <b/>
      <sz val="10"/>
      <color theme="0"/>
      <name val="Arial"/>
      <family val="2"/>
    </font>
    <font>
      <b/>
      <sz val="10"/>
      <color indexed="9"/>
      <name val="Arial"/>
      <family val="2"/>
    </font>
    <font>
      <sz val="10"/>
      <color indexed="9"/>
      <name val="Arial"/>
      <family val="2"/>
    </font>
    <font>
      <sz val="12"/>
      <name val="Arial"/>
      <family val="2"/>
    </font>
    <font>
      <sz val="10"/>
      <color theme="0"/>
      <name val="Arial"/>
      <family val="2"/>
    </font>
    <font>
      <sz val="8"/>
      <name val="Calibri"/>
      <family val="2"/>
      <scheme val="minor"/>
    </font>
    <font>
      <sz val="10"/>
      <color rgb="FFFF0000"/>
      <name val="Arial"/>
      <family val="2"/>
    </font>
    <font>
      <sz val="10"/>
      <color theme="1"/>
      <name val="Arial"/>
      <family val="2"/>
    </font>
    <font>
      <sz val="10"/>
      <color rgb="FF0070C0"/>
      <name val="Arial"/>
      <family val="2"/>
    </font>
  </fonts>
  <fills count="10">
    <fill>
      <patternFill patternType="none"/>
    </fill>
    <fill>
      <patternFill patternType="gray125"/>
    </fill>
    <fill>
      <patternFill patternType="solid">
        <fgColor theme="1"/>
        <bgColor indexed="64"/>
      </patternFill>
    </fill>
    <fill>
      <patternFill patternType="solid">
        <fgColor rgb="FF17415D"/>
        <bgColor indexed="64"/>
      </patternFill>
    </fill>
    <fill>
      <patternFill patternType="solid">
        <fgColor indexed="9"/>
        <bgColor indexed="64"/>
      </patternFill>
    </fill>
    <fill>
      <patternFill patternType="solid">
        <fgColor theme="0" tint="-0.499984740745262"/>
        <bgColor indexed="64"/>
      </patternFill>
    </fill>
    <fill>
      <patternFill patternType="solid">
        <fgColor rgb="FF2B7AA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49" fontId="1" fillId="2" borderId="0">
      <alignment vertical="center"/>
    </xf>
    <xf numFmtId="0" fontId="2" fillId="4" borderId="0"/>
    <xf numFmtId="0" fontId="1" fillId="5" borderId="0">
      <alignment vertical="center"/>
    </xf>
    <xf numFmtId="0" fontId="2" fillId="4" borderId="0"/>
    <xf numFmtId="0" fontId="2" fillId="4" borderId="0"/>
    <xf numFmtId="164" fontId="2" fillId="0" borderId="0" applyFont="0" applyFill="0" applyBorder="0" applyAlignment="0" applyProtection="0"/>
    <xf numFmtId="164" fontId="2" fillId="0" borderId="0" applyFont="0" applyFill="0" applyBorder="0" applyAlignment="0" applyProtection="0"/>
  </cellStyleXfs>
  <cellXfs count="185">
    <xf numFmtId="0" fontId="0" fillId="0" borderId="0" xfId="0"/>
    <xf numFmtId="49" fontId="1" fillId="3" borderId="0" xfId="1" applyFill="1">
      <alignment vertical="center"/>
    </xf>
    <xf numFmtId="0" fontId="2" fillId="4" borderId="0" xfId="2" applyProtection="1">
      <protection locked="0"/>
    </xf>
    <xf numFmtId="49" fontId="1" fillId="3" borderId="0" xfId="1" quotePrefix="1" applyFill="1">
      <alignment vertical="center"/>
    </xf>
    <xf numFmtId="14" fontId="1" fillId="3" borderId="0" xfId="2" quotePrefix="1" applyNumberFormat="1" applyFont="1" applyFill="1" applyAlignment="1">
      <alignment horizontal="right"/>
    </xf>
    <xf numFmtId="0" fontId="1" fillId="5" borderId="0" xfId="3">
      <alignment vertical="center"/>
    </xf>
    <xf numFmtId="0" fontId="3" fillId="0" borderId="0" xfId="4" applyFont="1" applyFill="1" applyAlignment="1" applyProtection="1">
      <alignment vertical="center"/>
      <protection locked="0"/>
    </xf>
    <xf numFmtId="0" fontId="4" fillId="4" borderId="0" xfId="2" applyFont="1" applyProtection="1">
      <protection locked="0"/>
    </xf>
    <xf numFmtId="0" fontId="8" fillId="4" borderId="0" xfId="2" applyFont="1" applyProtection="1">
      <protection locked="0"/>
    </xf>
    <xf numFmtId="49" fontId="7" fillId="6" borderId="14" xfId="5" applyNumberFormat="1" applyFont="1" applyFill="1" applyBorder="1" applyAlignment="1">
      <alignment horizontal="center" vertical="center" wrapText="1"/>
    </xf>
    <xf numFmtId="49" fontId="7" fillId="6" borderId="15" xfId="5" applyNumberFormat="1" applyFont="1" applyFill="1" applyBorder="1" applyAlignment="1">
      <alignment horizontal="center" vertical="center" wrapText="1"/>
    </xf>
    <xf numFmtId="49" fontId="9" fillId="6" borderId="16" xfId="5" applyNumberFormat="1" applyFont="1" applyFill="1" applyBorder="1" applyAlignment="1">
      <alignment vertical="center" wrapText="1"/>
    </xf>
    <xf numFmtId="49" fontId="7" fillId="6" borderId="12" xfId="5" applyNumberFormat="1" applyFont="1" applyFill="1" applyBorder="1" applyAlignment="1">
      <alignment vertical="center" wrapText="1"/>
    </xf>
    <xf numFmtId="49" fontId="6" fillId="6" borderId="16" xfId="5" applyNumberFormat="1" applyFont="1" applyFill="1" applyBorder="1" applyAlignment="1">
      <alignment horizontal="center" vertical="center" wrapText="1"/>
    </xf>
    <xf numFmtId="49" fontId="7" fillId="6" borderId="12" xfId="5" applyNumberFormat="1" applyFont="1" applyFill="1" applyBorder="1" applyAlignment="1">
      <alignment horizontal="center" vertical="center" wrapText="1"/>
    </xf>
    <xf numFmtId="49" fontId="2" fillId="8" borderId="1" xfId="6" applyNumberFormat="1" applyFont="1" applyFill="1" applyBorder="1" applyAlignment="1" applyProtection="1">
      <alignment horizontal="right"/>
      <protection locked="0"/>
    </xf>
    <xf numFmtId="0" fontId="2" fillId="8" borderId="1" xfId="6" applyNumberFormat="1" applyFont="1" applyFill="1" applyBorder="1" applyAlignment="1" applyProtection="1">
      <alignment horizontal="right"/>
      <protection locked="0"/>
    </xf>
    <xf numFmtId="2" fontId="2" fillId="8" borderId="1" xfId="6" applyNumberFormat="1" applyFont="1" applyFill="1" applyBorder="1" applyAlignment="1" applyProtection="1">
      <alignment horizontal="right"/>
      <protection locked="0"/>
    </xf>
    <xf numFmtId="0" fontId="2" fillId="7" borderId="0" xfId="2" applyFill="1" applyProtection="1">
      <protection locked="0"/>
    </xf>
    <xf numFmtId="2" fontId="2" fillId="8" borderId="1" xfId="6" applyNumberFormat="1" applyFont="1" applyFill="1" applyBorder="1" applyAlignment="1" applyProtection="1">
      <alignment horizontal="right" wrapText="1"/>
      <protection locked="0"/>
    </xf>
    <xf numFmtId="49" fontId="2" fillId="8" borderId="19" xfId="6" applyNumberFormat="1" applyFont="1" applyFill="1" applyBorder="1" applyAlignment="1" applyProtection="1">
      <alignment horizontal="right"/>
      <protection locked="0"/>
    </xf>
    <xf numFmtId="0" fontId="2" fillId="4" borderId="0" xfId="2" applyAlignment="1" applyProtection="1">
      <alignment horizontal="left"/>
      <protection locked="0"/>
    </xf>
    <xf numFmtId="49" fontId="6" fillId="6" borderId="7" xfId="5" applyNumberFormat="1" applyFont="1" applyFill="1" applyBorder="1" applyAlignment="1">
      <alignment horizontal="left" vertical="center" wrapText="1"/>
    </xf>
    <xf numFmtId="49" fontId="5" fillId="6" borderId="11"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5" fillId="6" borderId="21" xfId="5" applyNumberFormat="1" applyFont="1" applyFill="1" applyBorder="1" applyAlignment="1">
      <alignment horizontal="center" vertical="center" wrapText="1"/>
    </xf>
    <xf numFmtId="49" fontId="5" fillId="6" borderId="22" xfId="5" applyNumberFormat="1" applyFont="1" applyFill="1" applyBorder="1" applyAlignment="1">
      <alignment horizontal="center" vertical="center" wrapText="1"/>
    </xf>
    <xf numFmtId="49" fontId="6" fillId="6" borderId="23" xfId="5" applyNumberFormat="1" applyFont="1" applyFill="1" applyBorder="1" applyAlignment="1">
      <alignment horizontal="center" vertical="center" wrapText="1"/>
    </xf>
    <xf numFmtId="49" fontId="6" fillId="6" borderId="21" xfId="5" applyNumberFormat="1" applyFont="1" applyFill="1" applyBorder="1" applyAlignment="1">
      <alignment horizontal="center" vertical="center" wrapText="1"/>
    </xf>
    <xf numFmtId="49" fontId="6" fillId="6" borderId="22" xfId="5" applyNumberFormat="1" applyFont="1" applyFill="1" applyBorder="1" applyAlignment="1">
      <alignment horizontal="center" vertical="center" wrapText="1"/>
    </xf>
    <xf numFmtId="49" fontId="6" fillId="6" borderId="26" xfId="5" applyNumberFormat="1" applyFont="1" applyFill="1" applyBorder="1" applyAlignment="1">
      <alignment horizontal="center" vertical="center" wrapText="1"/>
    </xf>
    <xf numFmtId="49" fontId="2" fillId="8" borderId="28"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protection locked="0"/>
    </xf>
    <xf numFmtId="14"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horizontal="left"/>
      <protection locked="0"/>
    </xf>
    <xf numFmtId="14"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wrapText="1"/>
      <protection locked="0"/>
    </xf>
    <xf numFmtId="49" fontId="2" fillId="8" borderId="20" xfId="6" applyNumberFormat="1" applyFont="1" applyFill="1" applyBorder="1" applyAlignment="1" applyProtection="1">
      <alignment horizontal="left"/>
      <protection locked="0"/>
    </xf>
    <xf numFmtId="49" fontId="2" fillId="8" borderId="20" xfId="6" applyNumberFormat="1" applyFont="1" applyFill="1" applyBorder="1" applyAlignment="1" applyProtection="1">
      <alignment horizontal="left" wrapText="1"/>
      <protection locked="0"/>
    </xf>
    <xf numFmtId="49" fontId="2" fillId="8" borderId="30" xfId="6" applyNumberFormat="1" applyFont="1" applyFill="1" applyBorder="1" applyAlignment="1" applyProtection="1">
      <alignment horizontal="left"/>
      <protection locked="0"/>
    </xf>
    <xf numFmtId="49" fontId="2" fillId="7" borderId="19"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protection locked="0"/>
    </xf>
    <xf numFmtId="14" fontId="2" fillId="7" borderId="1" xfId="6" applyNumberFormat="1" applyFont="1" applyFill="1" applyBorder="1" applyAlignment="1" applyProtection="1">
      <alignment horizontal="right"/>
      <protection locked="0"/>
    </xf>
    <xf numFmtId="14" fontId="2" fillId="7" borderId="29" xfId="6" applyNumberFormat="1" applyFont="1" applyFill="1" applyBorder="1" applyAlignment="1" applyProtection="1">
      <alignment horizontal="right"/>
      <protection locked="0"/>
    </xf>
    <xf numFmtId="0" fontId="2" fillId="7" borderId="1"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wrapText="1"/>
      <protection locked="0"/>
    </xf>
    <xf numFmtId="49" fontId="2" fillId="7" borderId="20" xfId="6" applyNumberFormat="1" applyFont="1" applyFill="1" applyBorder="1" applyAlignment="1" applyProtection="1">
      <alignment horizontal="left"/>
      <protection locked="0"/>
    </xf>
    <xf numFmtId="49" fontId="2" fillId="7" borderId="21"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protection locked="0"/>
    </xf>
    <xf numFmtId="14" fontId="2" fillId="7" borderId="22" xfId="6" applyNumberFormat="1" applyFont="1" applyFill="1" applyBorder="1" applyAlignment="1" applyProtection="1">
      <alignment horizontal="right"/>
      <protection locked="0"/>
    </xf>
    <xf numFmtId="0" fontId="2" fillId="7" borderId="22"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wrapText="1"/>
      <protection locked="0"/>
    </xf>
    <xf numFmtId="49" fontId="2" fillId="7" borderId="23" xfId="6" applyNumberFormat="1" applyFont="1" applyFill="1" applyBorder="1" applyAlignment="1" applyProtection="1">
      <alignment horizontal="left"/>
      <protection locked="0"/>
    </xf>
    <xf numFmtId="0"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wrapText="1"/>
      <protection locked="0"/>
    </xf>
    <xf numFmtId="49" fontId="2" fillId="8" borderId="12" xfId="6" applyNumberFormat="1" applyFont="1" applyFill="1" applyBorder="1" applyAlignment="1" applyProtection="1">
      <alignment horizontal="left"/>
      <protection locked="0"/>
    </xf>
    <xf numFmtId="49" fontId="2" fillId="8" borderId="31" xfId="6" applyNumberFormat="1" applyFont="1" applyFill="1" applyBorder="1" applyAlignment="1" applyProtection="1">
      <alignment horizontal="right"/>
      <protection locked="0"/>
    </xf>
    <xf numFmtId="2" fontId="2" fillId="8" borderId="20" xfId="6" applyNumberFormat="1" applyFont="1" applyFill="1" applyBorder="1" applyAlignment="1" applyProtection="1">
      <alignment horizontal="left"/>
      <protection locked="0"/>
    </xf>
    <xf numFmtId="14" fontId="2" fillId="8" borderId="18" xfId="6" applyNumberFormat="1" applyFont="1" applyFill="1" applyBorder="1" applyAlignment="1" applyProtection="1">
      <alignment horizontal="right"/>
      <protection locked="0"/>
    </xf>
    <xf numFmtId="14" fontId="2" fillId="8" borderId="31" xfId="6" applyNumberFormat="1" applyFont="1" applyFill="1" applyBorder="1" applyAlignment="1" applyProtection="1">
      <alignment horizontal="right"/>
      <protection locked="0"/>
    </xf>
    <xf numFmtId="49" fontId="2" fillId="8" borderId="18" xfId="6" applyNumberFormat="1" applyFont="1" applyFill="1" applyBorder="1" applyAlignment="1" applyProtection="1">
      <alignment horizontal="right"/>
      <protection locked="0"/>
    </xf>
    <xf numFmtId="14" fontId="2" fillId="8" borderId="32" xfId="6" applyNumberFormat="1" applyFont="1" applyFill="1" applyBorder="1" applyAlignment="1" applyProtection="1">
      <alignment horizontal="right"/>
      <protection locked="0"/>
    </xf>
    <xf numFmtId="165" fontId="2" fillId="7" borderId="1" xfId="6" applyNumberFormat="1" applyFont="1" applyFill="1" applyBorder="1" applyAlignment="1" applyProtection="1">
      <alignment horizontal="right" wrapText="1"/>
      <protection locked="0"/>
    </xf>
    <xf numFmtId="49" fontId="2" fillId="7" borderId="1" xfId="6" applyNumberFormat="1" applyFont="1" applyFill="1" applyBorder="1" applyAlignment="1" applyProtection="1">
      <alignment horizontal="center" wrapText="1"/>
      <protection locked="0"/>
    </xf>
    <xf numFmtId="49" fontId="2" fillId="7" borderId="31" xfId="6" applyNumberFormat="1" applyFont="1" applyFill="1" applyBorder="1" applyAlignment="1" applyProtection="1">
      <alignment horizontal="right"/>
      <protection locked="0"/>
    </xf>
    <xf numFmtId="2" fontId="2" fillId="7" borderId="20" xfId="6" applyNumberFormat="1" applyFont="1" applyFill="1" applyBorder="1" applyAlignment="1" applyProtection="1">
      <alignment horizontal="left"/>
      <protection locked="0"/>
    </xf>
    <xf numFmtId="49" fontId="2" fillId="7" borderId="29" xfId="6" applyNumberFormat="1" applyFont="1" applyFill="1" applyBorder="1" applyAlignment="1" applyProtection="1">
      <alignment horizontal="center" wrapText="1"/>
      <protection locked="0"/>
    </xf>
    <xf numFmtId="2" fontId="2" fillId="7" borderId="30" xfId="6" applyNumberFormat="1" applyFont="1" applyFill="1" applyBorder="1" applyAlignment="1" applyProtection="1">
      <alignment horizontal="left"/>
      <protection locked="0"/>
    </xf>
    <xf numFmtId="49" fontId="2" fillId="7" borderId="20" xfId="6" applyNumberFormat="1" applyFont="1" applyFill="1" applyBorder="1" applyAlignment="1" applyProtection="1">
      <alignment horizontal="left" wrapText="1"/>
      <protection locked="0"/>
    </xf>
    <xf numFmtId="165" fontId="2" fillId="7" borderId="22" xfId="6" applyNumberFormat="1" applyFont="1" applyFill="1" applyBorder="1" applyAlignment="1" applyProtection="1">
      <alignment horizontal="right" wrapText="1"/>
      <protection locked="0"/>
    </xf>
    <xf numFmtId="49" fontId="2" fillId="7" borderId="26" xfId="6" applyNumberFormat="1" applyFont="1" applyFill="1" applyBorder="1" applyAlignment="1" applyProtection="1">
      <alignment horizontal="center" wrapText="1"/>
      <protection locked="0"/>
    </xf>
    <xf numFmtId="49" fontId="2" fillId="8" borderId="14" xfId="6" applyNumberFormat="1" applyFont="1" applyFill="1" applyBorder="1" applyAlignment="1" applyProtection="1">
      <alignment horizontal="center"/>
      <protection locked="0"/>
    </xf>
    <xf numFmtId="49" fontId="2" fillId="8" borderId="1" xfId="6" applyNumberFormat="1" applyFont="1" applyFill="1" applyBorder="1" applyAlignment="1" applyProtection="1">
      <alignment horizontal="center"/>
      <protection locked="0"/>
    </xf>
    <xf numFmtId="49" fontId="2" fillId="7" borderId="1" xfId="6" applyNumberFormat="1" applyFont="1" applyFill="1" applyBorder="1" applyAlignment="1" applyProtection="1">
      <alignment horizontal="center"/>
      <protection locked="0"/>
    </xf>
    <xf numFmtId="49" fontId="2" fillId="7" borderId="22" xfId="6" applyNumberFormat="1" applyFont="1" applyFill="1" applyBorder="1" applyAlignment="1" applyProtection="1">
      <alignment horizontal="center"/>
      <protection locked="0"/>
    </xf>
    <xf numFmtId="0" fontId="8" fillId="4" borderId="0" xfId="2" applyFont="1" applyAlignment="1" applyProtection="1">
      <alignment horizontal="center"/>
      <protection locked="0"/>
    </xf>
    <xf numFmtId="49" fontId="2" fillId="8" borderId="29" xfId="6" applyNumberFormat="1" applyFont="1" applyFill="1" applyBorder="1" applyAlignment="1" applyProtection="1">
      <alignment horizontal="right" wrapText="1"/>
      <protection locked="0"/>
    </xf>
    <xf numFmtId="49" fontId="2" fillId="8" borderId="18" xfId="6" applyNumberFormat="1" applyFont="1" applyFill="1" applyBorder="1" applyAlignment="1" applyProtection="1">
      <alignment horizontal="right" wrapText="1"/>
      <protection locked="0"/>
    </xf>
    <xf numFmtId="1"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2" fillId="8" borderId="30" xfId="7" applyNumberFormat="1" applyFont="1" applyFill="1" applyBorder="1" applyAlignment="1" applyProtection="1">
      <alignment horizontal="left"/>
      <protection locked="0"/>
    </xf>
    <xf numFmtId="14" fontId="2" fillId="8" borderId="29" xfId="6" applyNumberFormat="1" applyFont="1" applyFill="1" applyBorder="1" applyAlignment="1" applyProtection="1">
      <alignment horizontal="right"/>
      <protection locked="0"/>
    </xf>
    <xf numFmtId="2"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vertical="center"/>
      <protection locked="0"/>
    </xf>
    <xf numFmtId="49" fontId="2" fillId="8" borderId="1" xfId="6" applyNumberFormat="1" applyFont="1" applyFill="1" applyBorder="1" applyAlignment="1" applyProtection="1">
      <alignment vertical="center"/>
      <protection locked="0"/>
    </xf>
    <xf numFmtId="49" fontId="11" fillId="7" borderId="20" xfId="6" applyNumberFormat="1" applyFont="1" applyFill="1" applyBorder="1" applyAlignment="1" applyProtection="1">
      <alignment horizontal="left"/>
      <protection locked="0"/>
    </xf>
    <xf numFmtId="49" fontId="11" fillId="7" borderId="23" xfId="6" applyNumberFormat="1" applyFont="1" applyFill="1" applyBorder="1" applyAlignment="1" applyProtection="1">
      <alignment horizontal="left"/>
      <protection locked="0"/>
    </xf>
    <xf numFmtId="2" fontId="11" fillId="8" borderId="14" xfId="6" applyNumberFormat="1" applyFont="1" applyFill="1" applyBorder="1" applyAlignment="1" applyProtection="1">
      <alignment horizontal="right" wrapText="1"/>
      <protection locked="0"/>
    </xf>
    <xf numFmtId="2" fontId="11" fillId="8" borderId="1" xfId="6" applyNumberFormat="1" applyFont="1" applyFill="1" applyBorder="1" applyAlignment="1" applyProtection="1">
      <alignment horizontal="right" wrapText="1"/>
      <protection locked="0"/>
    </xf>
    <xf numFmtId="0" fontId="2" fillId="8" borderId="29"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center" vertical="center" wrapText="1"/>
      <protection locked="0"/>
    </xf>
    <xf numFmtId="49" fontId="2" fillId="8" borderId="15" xfId="6" applyNumberFormat="1" applyFont="1" applyFill="1" applyBorder="1" applyAlignment="1" applyProtection="1">
      <alignment horizontal="right"/>
      <protection locked="0"/>
    </xf>
    <xf numFmtId="49" fontId="2" fillId="8" borderId="20" xfId="6" applyNumberFormat="1" applyFont="1" applyFill="1" applyBorder="1" applyAlignment="1" applyProtection="1">
      <alignment horizontal="right"/>
      <protection locked="0"/>
    </xf>
    <xf numFmtId="49" fontId="2" fillId="7" borderId="20" xfId="6" applyNumberFormat="1" applyFont="1" applyFill="1" applyBorder="1" applyAlignment="1" applyProtection="1">
      <alignment horizontal="right"/>
      <protection locked="0"/>
    </xf>
    <xf numFmtId="49" fontId="2" fillId="7" borderId="23" xfId="6" applyNumberFormat="1" applyFont="1" applyFill="1" applyBorder="1" applyAlignment="1" applyProtection="1">
      <alignment horizontal="right"/>
      <protection locked="0"/>
    </xf>
    <xf numFmtId="49" fontId="2" fillId="8" borderId="30"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center" vertical="center"/>
      <protection locked="0"/>
    </xf>
    <xf numFmtId="49" fontId="2" fillId="8" borderId="29" xfId="6" applyNumberFormat="1" applyFont="1" applyFill="1" applyBorder="1" applyAlignment="1" applyProtection="1">
      <alignment horizontal="center" vertical="center"/>
      <protection locked="0"/>
    </xf>
    <xf numFmtId="49" fontId="2" fillId="8" borderId="1" xfId="6" applyNumberFormat="1" applyFont="1" applyFill="1" applyBorder="1" applyAlignment="1" applyProtection="1">
      <alignment horizontal="center" vertical="center"/>
      <protection locked="0"/>
    </xf>
    <xf numFmtId="0" fontId="2" fillId="8" borderId="32" xfId="6" applyNumberFormat="1" applyFont="1" applyFill="1" applyBorder="1" applyAlignment="1" applyProtection="1">
      <alignment horizontal="right"/>
      <protection locked="0"/>
    </xf>
    <xf numFmtId="14" fontId="2" fillId="7" borderId="31" xfId="6" applyNumberFormat="1" applyFont="1" applyFill="1" applyBorder="1" applyAlignment="1" applyProtection="1">
      <alignment horizontal="right"/>
      <protection locked="0"/>
    </xf>
    <xf numFmtId="0" fontId="2" fillId="7" borderId="32"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right"/>
      <protection locked="0"/>
    </xf>
    <xf numFmtId="49" fontId="2" fillId="8" borderId="15" xfId="6" applyNumberFormat="1" applyFont="1" applyFill="1" applyBorder="1" applyAlignment="1" applyProtection="1">
      <alignment horizontal="left" vertical="center" wrapText="1"/>
      <protection locked="0"/>
    </xf>
    <xf numFmtId="49" fontId="2" fillId="8" borderId="28" xfId="6" applyNumberFormat="1" applyFont="1" applyFill="1" applyBorder="1" applyAlignment="1" applyProtection="1">
      <alignment horizontal="right" vertical="center"/>
      <protection locked="0"/>
    </xf>
    <xf numFmtId="0" fontId="11" fillId="7" borderId="1" xfId="2" applyFont="1" applyFill="1" applyBorder="1" applyProtection="1">
      <protection locked="0"/>
    </xf>
    <xf numFmtId="2" fontId="2" fillId="7" borderId="1"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vertical="center" wrapText="1"/>
      <protection locked="0"/>
    </xf>
    <xf numFmtId="49" fontId="2" fillId="8" borderId="20" xfId="6" applyNumberFormat="1" applyFont="1" applyFill="1" applyBorder="1" applyAlignment="1" applyProtection="1">
      <protection locked="0"/>
    </xf>
    <xf numFmtId="2" fontId="2" fillId="7" borderId="22" xfId="6" applyNumberFormat="1" applyFont="1" applyFill="1" applyBorder="1" applyAlignment="1" applyProtection="1">
      <alignment horizontal="right" wrapText="1"/>
      <protection locked="0"/>
    </xf>
    <xf numFmtId="49" fontId="2" fillId="8" borderId="16" xfId="6" applyNumberFormat="1" applyFont="1" applyFill="1" applyBorder="1" applyAlignment="1" applyProtection="1">
      <alignment horizontal="center" vertical="center"/>
      <protection locked="0"/>
    </xf>
    <xf numFmtId="0" fontId="3" fillId="4" borderId="0" xfId="2" applyFont="1" applyProtection="1">
      <protection locked="0"/>
    </xf>
    <xf numFmtId="0" fontId="8" fillId="9" borderId="0" xfId="2" applyFont="1" applyFill="1" applyAlignment="1" applyProtection="1">
      <alignment horizontal="center"/>
      <protection locked="0"/>
    </xf>
    <xf numFmtId="0" fontId="8" fillId="9" borderId="0" xfId="2" applyFont="1" applyFill="1" applyProtection="1">
      <protection locked="0"/>
    </xf>
    <xf numFmtId="49" fontId="12" fillId="7" borderId="22"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right"/>
      <protection locked="0"/>
    </xf>
    <xf numFmtId="49" fontId="13" fillId="7" borderId="19" xfId="6" applyNumberFormat="1" applyFont="1" applyFill="1" applyBorder="1" applyAlignment="1" applyProtection="1">
      <alignment horizontal="right"/>
      <protection locked="0"/>
    </xf>
    <xf numFmtId="14" fontId="13" fillId="7" borderId="31" xfId="6" applyNumberFormat="1" applyFont="1" applyFill="1" applyBorder="1" applyAlignment="1" applyProtection="1">
      <alignment horizontal="right"/>
      <protection locked="0"/>
    </xf>
    <xf numFmtId="14" fontId="13" fillId="7" borderId="1" xfId="6" applyNumberFormat="1" applyFont="1" applyFill="1" applyBorder="1" applyAlignment="1" applyProtection="1">
      <alignment horizontal="right"/>
      <protection locked="0"/>
    </xf>
    <xf numFmtId="49" fontId="13" fillId="7" borderId="29" xfId="6" applyNumberFormat="1" applyFont="1" applyFill="1" applyBorder="1" applyAlignment="1" applyProtection="1">
      <alignment horizontal="center" wrapText="1"/>
      <protection locked="0"/>
    </xf>
    <xf numFmtId="49" fontId="13" fillId="8" borderId="18" xfId="6" applyNumberFormat="1" applyFont="1" applyFill="1" applyBorder="1" applyAlignment="1" applyProtection="1">
      <alignment horizontal="right"/>
      <protection locked="0"/>
    </xf>
    <xf numFmtId="49" fontId="13" fillId="8" borderId="1" xfId="6" applyNumberFormat="1" applyFont="1" applyFill="1" applyBorder="1" applyAlignment="1" applyProtection="1">
      <alignment horizontal="right"/>
      <protection locked="0"/>
    </xf>
    <xf numFmtId="49" fontId="13" fillId="8" borderId="20" xfId="6" applyNumberFormat="1" applyFont="1" applyFill="1" applyBorder="1" applyAlignment="1" applyProtection="1">
      <alignment horizontal="left"/>
      <protection locked="0"/>
    </xf>
    <xf numFmtId="49" fontId="13" fillId="8" borderId="19" xfId="6" applyNumberFormat="1" applyFont="1" applyFill="1" applyBorder="1" applyAlignment="1" applyProtection="1">
      <alignment horizontal="right"/>
      <protection locked="0"/>
    </xf>
    <xf numFmtId="14" fontId="13" fillId="8" borderId="1"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center" wrapText="1"/>
      <protection locked="0"/>
    </xf>
    <xf numFmtId="49" fontId="2" fillId="7" borderId="33"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protection locked="0"/>
    </xf>
    <xf numFmtId="14" fontId="2" fillId="7" borderId="18"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wrapText="1"/>
      <protection locked="0"/>
    </xf>
    <xf numFmtId="165" fontId="2" fillId="7" borderId="18" xfId="6" applyNumberFormat="1" applyFont="1" applyFill="1" applyBorder="1" applyAlignment="1" applyProtection="1">
      <alignment horizontal="right" wrapText="1"/>
      <protection locked="0"/>
    </xf>
    <xf numFmtId="49" fontId="2" fillId="7" borderId="18" xfId="6" applyNumberFormat="1" applyFont="1" applyFill="1" applyBorder="1" applyAlignment="1" applyProtection="1">
      <alignment horizontal="center" wrapText="1"/>
      <protection locked="0"/>
    </xf>
    <xf numFmtId="49" fontId="2" fillId="7" borderId="34" xfId="6" applyNumberFormat="1" applyFont="1" applyFill="1" applyBorder="1" applyAlignment="1" applyProtection="1">
      <alignment horizontal="left"/>
      <protection locked="0"/>
    </xf>
    <xf numFmtId="49" fontId="13" fillId="8" borderId="16" xfId="6" applyNumberFormat="1" applyFont="1" applyFill="1" applyBorder="1" applyAlignment="1" applyProtection="1">
      <alignment horizontal="right"/>
      <protection locked="0"/>
    </xf>
    <xf numFmtId="49" fontId="13" fillId="8" borderId="15" xfId="6" applyNumberFormat="1" applyFont="1" applyFill="1" applyBorder="1" applyAlignment="1" applyProtection="1">
      <alignment horizontal="left"/>
      <protection locked="0"/>
    </xf>
    <xf numFmtId="49" fontId="13" fillId="7" borderId="24"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right"/>
      <protection locked="0"/>
    </xf>
    <xf numFmtId="14" fontId="13" fillId="7" borderId="26"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center" wrapText="1"/>
      <protection locked="0"/>
    </xf>
    <xf numFmtId="49" fontId="2" fillId="7" borderId="26" xfId="6" applyNumberFormat="1" applyFont="1" applyFill="1" applyBorder="1" applyAlignment="1" applyProtection="1">
      <alignment horizontal="right"/>
      <protection locked="0"/>
    </xf>
    <xf numFmtId="14" fontId="2" fillId="7" borderId="26" xfId="6" applyNumberFormat="1" applyFont="1" applyFill="1" applyBorder="1" applyAlignment="1" applyProtection="1">
      <alignment horizontal="right"/>
      <protection locked="0"/>
    </xf>
    <xf numFmtId="49" fontId="2" fillId="7" borderId="26" xfId="6" applyNumberFormat="1" applyFont="1" applyFill="1" applyBorder="1" applyAlignment="1" applyProtection="1">
      <alignment horizontal="right" wrapText="1"/>
      <protection locked="0"/>
    </xf>
    <xf numFmtId="165" fontId="2" fillId="7" borderId="26" xfId="6" applyNumberFormat="1" applyFont="1" applyFill="1" applyBorder="1" applyAlignment="1" applyProtection="1">
      <alignment horizontal="right" wrapText="1"/>
      <protection locked="0"/>
    </xf>
    <xf numFmtId="49" fontId="2" fillId="7" borderId="25" xfId="6" applyNumberFormat="1" applyFont="1" applyFill="1" applyBorder="1" applyAlignment="1" applyProtection="1">
      <alignment horizontal="left"/>
      <protection locked="0"/>
    </xf>
    <xf numFmtId="49" fontId="2" fillId="8" borderId="17" xfId="6" applyNumberFormat="1" applyFont="1" applyFill="1" applyBorder="1" applyAlignment="1" applyProtection="1">
      <alignment horizontal="center" vertical="center" wrapText="1"/>
      <protection locked="0"/>
    </xf>
    <xf numFmtId="165" fontId="2" fillId="7" borderId="1" xfId="6" quotePrefix="1" applyNumberFormat="1" applyFont="1" applyFill="1" applyBorder="1" applyAlignment="1" applyProtection="1">
      <alignment horizontal="right" wrapText="1"/>
      <protection locked="0"/>
    </xf>
    <xf numFmtId="49" fontId="2" fillId="7" borderId="18" xfId="6" applyNumberFormat="1" applyFont="1" applyFill="1" applyBorder="1" applyAlignment="1" applyProtection="1">
      <alignment horizontal="center" vertical="center" wrapText="1"/>
      <protection locked="0"/>
    </xf>
    <xf numFmtId="49" fontId="2" fillId="7" borderId="17"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2" fillId="8" borderId="16" xfId="6" applyNumberFormat="1" applyFont="1" applyFill="1" applyBorder="1" applyAlignment="1" applyProtection="1">
      <alignment horizontal="center" vertical="center" wrapText="1"/>
      <protection locked="0"/>
    </xf>
    <xf numFmtId="49" fontId="2" fillId="8" borderId="17" xfId="6" applyNumberFormat="1" applyFont="1" applyFill="1" applyBorder="1" applyAlignment="1" applyProtection="1">
      <alignment horizontal="center" vertical="center" wrapText="1"/>
      <protection locked="0"/>
    </xf>
    <xf numFmtId="49" fontId="2" fillId="8" borderId="29" xfId="6" applyNumberFormat="1" applyFont="1" applyFill="1" applyBorder="1" applyAlignment="1" applyProtection="1">
      <alignment horizontal="center" vertical="center" wrapText="1"/>
      <protection locked="0"/>
    </xf>
    <xf numFmtId="49" fontId="2" fillId="8" borderId="18" xfId="6" applyNumberFormat="1" applyFont="1" applyFill="1" applyBorder="1" applyAlignment="1" applyProtection="1">
      <alignment horizontal="center" vertical="center" wrapText="1"/>
      <protection locked="0"/>
    </xf>
    <xf numFmtId="49" fontId="2" fillId="7" borderId="29" xfId="6" applyNumberFormat="1" applyFont="1" applyFill="1" applyBorder="1" applyAlignment="1" applyProtection="1">
      <alignment horizontal="center" vertical="center" wrapText="1"/>
      <protection locked="0"/>
    </xf>
    <xf numFmtId="49" fontId="6" fillId="6" borderId="8" xfId="5" applyNumberFormat="1" applyFont="1" applyFill="1" applyBorder="1" applyAlignment="1">
      <alignment horizontal="center" vertical="center" wrapText="1"/>
    </xf>
    <xf numFmtId="49" fontId="6" fillId="6" borderId="9" xfId="5" applyNumberFormat="1" applyFont="1" applyFill="1" applyBorder="1" applyAlignment="1">
      <alignment horizontal="center" vertical="center" wrapText="1"/>
    </xf>
    <xf numFmtId="49" fontId="5" fillId="6" borderId="5" xfId="5" applyNumberFormat="1" applyFont="1" applyFill="1" applyBorder="1" applyAlignment="1">
      <alignment horizontal="center" vertical="center" wrapText="1"/>
    </xf>
    <xf numFmtId="49" fontId="5" fillId="6" borderId="0" xfId="5" applyNumberFormat="1" applyFont="1" applyFill="1" applyAlignment="1">
      <alignment horizontal="center" vertical="center" wrapText="1"/>
    </xf>
    <xf numFmtId="49" fontId="5" fillId="6" borderId="6" xfId="5" applyNumberFormat="1" applyFont="1" applyFill="1" applyBorder="1" applyAlignment="1">
      <alignment horizontal="center" vertical="center" wrapText="1"/>
    </xf>
    <xf numFmtId="49" fontId="6" fillId="6" borderId="3" xfId="5" applyNumberFormat="1" applyFont="1" applyFill="1" applyBorder="1" applyAlignment="1">
      <alignment horizontal="center" vertical="center" wrapText="1"/>
    </xf>
    <xf numFmtId="49" fontId="6" fillId="6" borderId="4" xfId="5" applyNumberFormat="1" applyFont="1" applyFill="1" applyBorder="1" applyAlignment="1">
      <alignment horizontal="center" vertical="center" wrapText="1"/>
    </xf>
    <xf numFmtId="49" fontId="6" fillId="6" borderId="2" xfId="5" applyNumberFormat="1" applyFont="1" applyFill="1" applyBorder="1" applyAlignment="1">
      <alignment horizontal="center" vertical="center" wrapText="1"/>
    </xf>
    <xf numFmtId="49" fontId="6" fillId="6" borderId="5" xfId="5" applyNumberFormat="1" applyFont="1" applyFill="1" applyBorder="1" applyAlignment="1">
      <alignment horizontal="center" vertical="center" wrapText="1"/>
    </xf>
    <xf numFmtId="49" fontId="6" fillId="6" borderId="0" xfId="5" applyNumberFormat="1" applyFont="1" applyFill="1" applyAlignment="1">
      <alignment horizontal="center" vertical="center" wrapText="1"/>
    </xf>
    <xf numFmtId="49" fontId="5" fillId="6" borderId="8" xfId="5" applyNumberFormat="1" applyFont="1" applyFill="1" applyBorder="1" applyAlignment="1">
      <alignment horizontal="center" vertical="center" wrapText="1"/>
    </xf>
    <xf numFmtId="49" fontId="5" fillId="6" borderId="10" xfId="5" applyNumberFormat="1" applyFont="1" applyFill="1" applyBorder="1" applyAlignment="1">
      <alignment horizontal="center" vertical="center" wrapText="1"/>
    </xf>
    <xf numFmtId="49" fontId="5" fillId="6" borderId="9" xfId="5" applyNumberFormat="1" applyFont="1" applyFill="1" applyBorder="1" applyAlignment="1">
      <alignment horizontal="center" vertical="center" wrapText="1"/>
    </xf>
    <xf numFmtId="49" fontId="6" fillId="6" borderId="10" xfId="5" applyNumberFormat="1" applyFont="1" applyFill="1" applyBorder="1" applyAlignment="1">
      <alignment horizontal="center" vertical="center" wrapText="1"/>
    </xf>
    <xf numFmtId="49" fontId="12" fillId="7" borderId="18" xfId="6" applyNumberFormat="1" applyFont="1" applyFill="1" applyBorder="1" applyAlignment="1" applyProtection="1">
      <alignment horizontal="center" vertical="center" wrapText="1"/>
      <protection locked="0"/>
    </xf>
    <xf numFmtId="49" fontId="12" fillId="7" borderId="17" xfId="6" applyNumberFormat="1" applyFont="1" applyFill="1" applyBorder="1" applyAlignment="1" applyProtection="1">
      <alignment horizontal="center" vertical="center" wrapText="1"/>
      <protection locked="0"/>
    </xf>
    <xf numFmtId="49" fontId="12" fillId="7" borderId="26" xfId="6" applyNumberFormat="1" applyFont="1" applyFill="1" applyBorder="1" applyAlignment="1" applyProtection="1">
      <alignment horizontal="center" vertical="center" wrapText="1"/>
      <protection locked="0"/>
    </xf>
    <xf numFmtId="49" fontId="6" fillId="6" borderId="12" xfId="5" applyNumberFormat="1" applyFont="1" applyFill="1" applyBorder="1" applyAlignment="1">
      <alignment horizontal="center" vertical="center" wrapText="1"/>
    </xf>
    <xf numFmtId="49" fontId="6" fillId="6" borderId="25" xfId="5" applyNumberFormat="1" applyFont="1" applyFill="1" applyBorder="1" applyAlignment="1">
      <alignment horizontal="center" vertical="center" wrapText="1"/>
    </xf>
    <xf numFmtId="49" fontId="5" fillId="6" borderId="11" xfId="5" applyNumberFormat="1" applyFont="1" applyFill="1" applyBorder="1" applyAlignment="1">
      <alignment horizontal="center" vertical="center" wrapText="1"/>
    </xf>
    <xf numFmtId="49" fontId="5" fillId="6" borderId="24" xfId="5" applyNumberFormat="1" applyFont="1" applyFill="1" applyBorder="1" applyAlignment="1">
      <alignment horizontal="center" vertical="center" wrapText="1"/>
    </xf>
    <xf numFmtId="49" fontId="5" fillId="6" borderId="12" xfId="5" applyNumberFormat="1" applyFont="1" applyFill="1" applyBorder="1" applyAlignment="1">
      <alignment horizontal="center" vertical="center" wrapText="1"/>
    </xf>
    <xf numFmtId="49" fontId="5" fillId="6" borderId="25"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6" fillId="6" borderId="24" xfId="5" applyNumberFormat="1" applyFont="1" applyFill="1" applyBorder="1" applyAlignment="1">
      <alignment horizontal="center" vertical="center" wrapText="1"/>
    </xf>
    <xf numFmtId="49" fontId="6" fillId="6" borderId="13" xfId="5" applyNumberFormat="1" applyFont="1" applyFill="1" applyBorder="1" applyAlignment="1">
      <alignment horizontal="center" vertical="center" wrapText="1"/>
    </xf>
    <xf numFmtId="49" fontId="6" fillId="6" borderId="27" xfId="5" applyNumberFormat="1" applyFont="1" applyFill="1" applyBorder="1" applyAlignment="1">
      <alignment horizontal="center" vertical="center" wrapText="1"/>
    </xf>
  </cellXfs>
  <cellStyles count="8">
    <cellStyle name="Comma 2" xfId="6" xr:uid="{62C6D513-EB72-45AC-81A4-06A6DE900521}"/>
    <cellStyle name="Comma 2 2" xfId="7" xr:uid="{4FF6E020-D790-48CE-80E6-F63F093D55E0}"/>
    <cellStyle name="dms_H" xfId="3" xr:uid="{46BCF673-8549-444A-A099-6C5C715D0A5F}"/>
    <cellStyle name="dms_TopHeader" xfId="1" xr:uid="{F1C16428-7D12-4582-BFBE-29E41D654FBB}"/>
    <cellStyle name="Normal" xfId="0" builtinId="0"/>
    <cellStyle name="Normal_D11 2371025  Financial information - 2012 Draft RIN - Ausgrid" xfId="2" xr:uid="{B28C636B-EE03-44AE-9963-B95BC34FF6C0}"/>
    <cellStyle name="Normal_D12 1569  Opex, DMIS, EBSS - 2012 draft RIN - Ausgrid" xfId="4" xr:uid="{6C7E99E3-DEB1-433D-B2EA-E751150578C3}"/>
    <cellStyle name="Normal_D12 16703  Overheads, Avoided Cost, ACS, Demand and Revenue - 2012 draft RIN - Ausgrid" xfId="5" xr:uid="{630E805A-A54A-4A4C-8E1E-B86A3C18A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752475</xdr:colOff>
      <xdr:row>3</xdr:row>
      <xdr:rowOff>114300</xdr:rowOff>
    </xdr:to>
    <xdr:grpSp>
      <xdr:nvGrpSpPr>
        <xdr:cNvPr id="2" name="Group 2">
          <a:extLst>
            <a:ext uri="{FF2B5EF4-FFF2-40B4-BE49-F238E27FC236}">
              <a16:creationId xmlns:a16="http://schemas.microsoft.com/office/drawing/2014/main" id="{DBA62D79-7D1C-45B8-BB50-942C9B6CE321}"/>
            </a:ext>
          </a:extLst>
        </xdr:cNvPr>
        <xdr:cNvGrpSpPr>
          <a:grpSpLocks/>
        </xdr:cNvGrpSpPr>
      </xdr:nvGrpSpPr>
      <xdr:grpSpPr bwMode="auto">
        <a:xfrm>
          <a:off x="0" y="0"/>
          <a:ext cx="749300" cy="900113"/>
          <a:chOff x="22413" y="11206"/>
          <a:chExt cx="1546410" cy="1080651"/>
        </a:xfrm>
      </xdr:grpSpPr>
      <xdr:sp macro="" textlink="">
        <xdr:nvSpPr>
          <xdr:cNvPr id="3" name="Rectangle 3">
            <a:extLst>
              <a:ext uri="{FF2B5EF4-FFF2-40B4-BE49-F238E27FC236}">
                <a16:creationId xmlns:a16="http://schemas.microsoft.com/office/drawing/2014/main" id="{CBFA9431-23E6-7EEA-5FFA-CC2FCC78AF91}"/>
              </a:ext>
            </a:extLst>
          </xdr:cNvPr>
          <xdr:cNvSpPr>
            <a:spLocks noChangeArrowheads="1"/>
          </xdr:cNvSpPr>
        </xdr:nvSpPr>
        <xdr:spPr bwMode="auto">
          <a:xfrm>
            <a:off x="33619" y="22412"/>
            <a:ext cx="1524628" cy="1069445"/>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F66DF6C5-E85B-48D3-358B-356A89A38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96941A92-2F5E-A7F3-B6CE-BDA36602DFDE}"/>
              </a:ext>
            </a:extLst>
          </xdr:cNvPr>
          <xdr:cNvSpPr>
            <a:spLocks noChangeArrowheads="1"/>
          </xdr:cNvSpPr>
        </xdr:nvSpPr>
        <xdr:spPr bwMode="auto">
          <a:xfrm>
            <a:off x="139862" y="812979"/>
            <a:ext cx="1350662" cy="23239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grpSp>
    <xdr:clientData/>
  </xdr:twoCellAnchor>
  <xdr:oneCellAnchor>
    <xdr:from>
      <xdr:col>4</xdr:col>
      <xdr:colOff>164897</xdr:colOff>
      <xdr:row>0</xdr:row>
      <xdr:rowOff>110115</xdr:rowOff>
    </xdr:from>
    <xdr:ext cx="7194000" cy="1737158"/>
    <xdr:sp macro="" textlink="">
      <xdr:nvSpPr>
        <xdr:cNvPr id="6" name="TextBox 5">
          <a:extLst>
            <a:ext uri="{FF2B5EF4-FFF2-40B4-BE49-F238E27FC236}">
              <a16:creationId xmlns:a16="http://schemas.microsoft.com/office/drawing/2014/main" id="{DB22B9A9-F089-456B-9BC7-A225A8DE9A47}"/>
            </a:ext>
          </a:extLst>
        </xdr:cNvPr>
        <xdr:cNvSpPr txBox="1"/>
      </xdr:nvSpPr>
      <xdr:spPr>
        <a:xfrm>
          <a:off x="6660947" y="110115"/>
          <a:ext cx="7194000" cy="173715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AU" sz="2000"/>
            <a:t>Notes:</a:t>
          </a:r>
        </a:p>
        <a:p>
          <a:pPr algn="l"/>
          <a:r>
            <a:rPr lang="en-AU" sz="2000"/>
            <a:t> - The table is designed</a:t>
          </a:r>
          <a:r>
            <a:rPr lang="en-AU" sz="2000" baseline="0"/>
            <a:t> to capture all the requirements regarding</a:t>
          </a:r>
        </a:p>
        <a:p>
          <a:pPr algn="l"/>
          <a:r>
            <a:rPr lang="en-AU" sz="2000" baseline="0"/>
            <a:t> Actual Prices Payable Information as in NGR Part 18A</a:t>
          </a:r>
        </a:p>
        <a:p>
          <a:r>
            <a:rPr lang="en-AU" sz="2000"/>
            <a:t> - Drop</a:t>
          </a:r>
          <a:r>
            <a:rPr lang="en-AU" sz="2000" baseline="0"/>
            <a:t> down lists included for service types in column D, as well as </a:t>
          </a:r>
        </a:p>
        <a:p>
          <a:r>
            <a:rPr lang="en-AU" sz="2000" baseline="0"/>
            <a:t>where there are fixed responses under the rules.</a:t>
          </a:r>
          <a:endParaRPr lang="en-AU" sz="2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refreshError="1"/>
      <sheetData sheetId="1" refreshError="1">
        <row r="3">
          <cell r="B3">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FD8E-FB2A-48F3-866A-FBD116ABCCCC}">
  <sheetPr>
    <tabColor theme="9"/>
    <pageSetUpPr fitToPage="1"/>
  </sheetPr>
  <dimension ref="A1:EC380"/>
  <sheetViews>
    <sheetView tabSelected="1" topLeftCell="A11" zoomScale="80" zoomScaleNormal="80" workbookViewId="0">
      <pane xSplit="4" ySplit="3" topLeftCell="E344" activePane="bottomRight" state="frozen"/>
      <selection activeCell="A11" sqref="A11"/>
      <selection pane="topRight" activeCell="E11" sqref="E11"/>
      <selection pane="bottomLeft" activeCell="A14" sqref="A14"/>
      <selection pane="bottomRight" activeCell="C357" sqref="C357"/>
    </sheetView>
  </sheetViews>
  <sheetFormatPr defaultRowHeight="12.5" x14ac:dyDescent="0.25"/>
  <cols>
    <col min="1" max="1" width="11.81640625" style="2" customWidth="1"/>
    <col min="2" max="3" width="23.1796875" style="2" customWidth="1"/>
    <col min="4" max="4" width="62.1796875" style="2" bestFit="1" customWidth="1"/>
    <col min="5" max="5" width="27.453125" style="2" customWidth="1"/>
    <col min="6" max="6" width="27.81640625" style="2" customWidth="1"/>
    <col min="7" max="8" width="22" style="2" customWidth="1"/>
    <col min="9" max="9" width="23.54296875" style="2" customWidth="1"/>
    <col min="10" max="10" width="25.1796875" style="2" customWidth="1"/>
    <col min="11" max="11" width="15.81640625" style="2" customWidth="1"/>
    <col min="12" max="12" width="24.81640625" style="2" customWidth="1"/>
    <col min="13" max="13" width="20.54296875" style="2" customWidth="1"/>
    <col min="14" max="14" width="15.1796875" style="2" customWidth="1"/>
    <col min="15" max="15" width="22.54296875" style="2" customWidth="1"/>
    <col min="16" max="16" width="19.54296875" style="2" customWidth="1"/>
    <col min="17" max="17" width="72.54296875" style="2" customWidth="1"/>
    <col min="18" max="18" width="147.81640625" style="2" bestFit="1" customWidth="1"/>
    <col min="19" max="19" width="51.81640625" style="2" customWidth="1"/>
    <col min="20" max="20" width="39.1796875" style="2" customWidth="1"/>
    <col min="21" max="22" width="25.81640625" style="2" customWidth="1"/>
    <col min="23" max="23" width="251" style="21" bestFit="1" customWidth="1"/>
    <col min="24" max="24" width="15.81640625" style="2" customWidth="1"/>
    <col min="25" max="34" width="8.81640625" style="2"/>
    <col min="35" max="45" width="9.1796875" style="2" bestFit="1" customWidth="1"/>
    <col min="46" max="46" width="11.1796875" style="2" customWidth="1"/>
    <col min="47" max="58" width="9.1796875" style="2" bestFit="1" customWidth="1"/>
    <col min="59" max="59" width="10.453125" style="2" bestFit="1" customWidth="1"/>
    <col min="60" max="70" width="9.1796875" style="2" bestFit="1" customWidth="1"/>
    <col min="71" max="71" width="46.81640625" style="2" customWidth="1"/>
    <col min="72" max="72" width="36" style="2" customWidth="1"/>
    <col min="73" max="246" width="8.81640625" style="2"/>
    <col min="247" max="247" width="11.81640625" style="2" customWidth="1"/>
    <col min="248" max="249" width="23.1796875" style="2" customWidth="1"/>
    <col min="250" max="250" width="34.81640625" style="2" customWidth="1"/>
    <col min="251" max="251" width="27.453125" style="2" customWidth="1"/>
    <col min="252" max="252" width="27.81640625" style="2" customWidth="1"/>
    <col min="253" max="255" width="22" style="2" customWidth="1"/>
    <col min="256" max="256" width="33.1796875" style="2" customWidth="1"/>
    <col min="257" max="257" width="15.81640625" style="2" customWidth="1"/>
    <col min="258" max="258" width="24.81640625" style="2" customWidth="1"/>
    <col min="259" max="259" width="15.81640625" style="2" customWidth="1"/>
    <col min="260" max="260" width="15.1796875" style="2" customWidth="1"/>
    <col min="261" max="261" width="12.1796875" style="2" customWidth="1"/>
    <col min="262" max="262" width="14.54296875" style="2" customWidth="1"/>
    <col min="263" max="263" width="13.81640625" style="2" customWidth="1"/>
    <col min="264" max="265" width="15.453125" style="2" customWidth="1"/>
    <col min="266" max="266" width="14.1796875" style="2" customWidth="1"/>
    <col min="267" max="267" width="15.1796875" style="2" customWidth="1"/>
    <col min="268" max="268" width="14.81640625" style="2" customWidth="1"/>
    <col min="269" max="269" width="15.54296875" style="2" customWidth="1"/>
    <col min="270" max="280" width="15.81640625" style="2" customWidth="1"/>
    <col min="281" max="301" width="8.81640625" style="2"/>
    <col min="302" max="302" width="11.1796875" style="2" customWidth="1"/>
    <col min="303" max="314" width="8.81640625" style="2"/>
    <col min="315" max="315" width="10.453125" style="2" bestFit="1" customWidth="1"/>
    <col min="316" max="326" width="8.81640625" style="2"/>
    <col min="327" max="327" width="46.81640625" style="2" customWidth="1"/>
    <col min="328" max="328" width="36" style="2" customWidth="1"/>
    <col min="329" max="502" width="8.81640625" style="2"/>
    <col min="503" max="503" width="11.81640625" style="2" customWidth="1"/>
    <col min="504" max="505" width="23.1796875" style="2" customWidth="1"/>
    <col min="506" max="506" width="34.81640625" style="2" customWidth="1"/>
    <col min="507" max="507" width="27.453125" style="2" customWidth="1"/>
    <col min="508" max="508" width="27.81640625" style="2" customWidth="1"/>
    <col min="509" max="511" width="22" style="2" customWidth="1"/>
    <col min="512" max="512" width="33.1796875" style="2" customWidth="1"/>
    <col min="513" max="513" width="15.81640625" style="2" customWidth="1"/>
    <col min="514" max="514" width="24.81640625" style="2" customWidth="1"/>
    <col min="515" max="515" width="15.81640625" style="2" customWidth="1"/>
    <col min="516" max="516" width="15.1796875" style="2" customWidth="1"/>
    <col min="517" max="517" width="12.1796875" style="2" customWidth="1"/>
    <col min="518" max="518" width="14.54296875" style="2" customWidth="1"/>
    <col min="519" max="519" width="13.81640625" style="2" customWidth="1"/>
    <col min="520" max="521" width="15.453125" style="2" customWidth="1"/>
    <col min="522" max="522" width="14.1796875" style="2" customWidth="1"/>
    <col min="523" max="523" width="15.1796875" style="2" customWidth="1"/>
    <col min="524" max="524" width="14.81640625" style="2" customWidth="1"/>
    <col min="525" max="525" width="15.54296875" style="2" customWidth="1"/>
    <col min="526" max="536" width="15.81640625" style="2" customWidth="1"/>
    <col min="537" max="557" width="8.81640625" style="2"/>
    <col min="558" max="558" width="11.1796875" style="2" customWidth="1"/>
    <col min="559" max="570" width="8.81640625" style="2"/>
    <col min="571" max="571" width="10.453125" style="2" bestFit="1" customWidth="1"/>
    <col min="572" max="582" width="8.81640625" style="2"/>
    <col min="583" max="583" width="46.81640625" style="2" customWidth="1"/>
    <col min="584" max="584" width="36" style="2" customWidth="1"/>
    <col min="585" max="758" width="8.81640625" style="2"/>
    <col min="759" max="759" width="11.81640625" style="2" customWidth="1"/>
    <col min="760" max="761" width="23.1796875" style="2" customWidth="1"/>
    <col min="762" max="762" width="34.81640625" style="2" customWidth="1"/>
    <col min="763" max="763" width="27.453125" style="2" customWidth="1"/>
    <col min="764" max="764" width="27.81640625" style="2" customWidth="1"/>
    <col min="765" max="767" width="22" style="2" customWidth="1"/>
    <col min="768" max="768" width="33.1796875" style="2" customWidth="1"/>
    <col min="769" max="769" width="15.81640625" style="2" customWidth="1"/>
    <col min="770" max="770" width="24.81640625" style="2" customWidth="1"/>
    <col min="771" max="771" width="15.81640625" style="2" customWidth="1"/>
    <col min="772" max="772" width="15.1796875" style="2" customWidth="1"/>
    <col min="773" max="773" width="12.1796875" style="2" customWidth="1"/>
    <col min="774" max="774" width="14.54296875" style="2" customWidth="1"/>
    <col min="775" max="775" width="13.81640625" style="2" customWidth="1"/>
    <col min="776" max="777" width="15.453125" style="2" customWidth="1"/>
    <col min="778" max="778" width="14.1796875" style="2" customWidth="1"/>
    <col min="779" max="779" width="15.1796875" style="2" customWidth="1"/>
    <col min="780" max="780" width="14.81640625" style="2" customWidth="1"/>
    <col min="781" max="781" width="15.54296875" style="2" customWidth="1"/>
    <col min="782" max="792" width="15.81640625" style="2" customWidth="1"/>
    <col min="793" max="813" width="8.81640625" style="2"/>
    <col min="814" max="814" width="11.1796875" style="2" customWidth="1"/>
    <col min="815" max="826" width="8.81640625" style="2"/>
    <col min="827" max="827" width="10.453125" style="2" bestFit="1" customWidth="1"/>
    <col min="828" max="838" width="8.81640625" style="2"/>
    <col min="839" max="839" width="46.81640625" style="2" customWidth="1"/>
    <col min="840" max="840" width="36" style="2" customWidth="1"/>
    <col min="841" max="1014" width="8.81640625" style="2"/>
    <col min="1015" max="1015" width="11.81640625" style="2" customWidth="1"/>
    <col min="1016" max="1017" width="23.1796875" style="2" customWidth="1"/>
    <col min="1018" max="1018" width="34.81640625" style="2" customWidth="1"/>
    <col min="1019" max="1019" width="27.453125" style="2" customWidth="1"/>
    <col min="1020" max="1020" width="27.81640625" style="2" customWidth="1"/>
    <col min="1021" max="1023" width="22" style="2" customWidth="1"/>
    <col min="1024" max="1024" width="33.1796875" style="2" customWidth="1"/>
    <col min="1025" max="1025" width="15.81640625" style="2" customWidth="1"/>
    <col min="1026" max="1026" width="24.81640625" style="2" customWidth="1"/>
    <col min="1027" max="1027" width="15.81640625" style="2" customWidth="1"/>
    <col min="1028" max="1028" width="15.1796875" style="2" customWidth="1"/>
    <col min="1029" max="1029" width="12.1796875" style="2" customWidth="1"/>
    <col min="1030" max="1030" width="14.54296875" style="2" customWidth="1"/>
    <col min="1031" max="1031" width="13.81640625" style="2" customWidth="1"/>
    <col min="1032" max="1033" width="15.453125" style="2" customWidth="1"/>
    <col min="1034" max="1034" width="14.1796875" style="2" customWidth="1"/>
    <col min="1035" max="1035" width="15.1796875" style="2" customWidth="1"/>
    <col min="1036" max="1036" width="14.81640625" style="2" customWidth="1"/>
    <col min="1037" max="1037" width="15.54296875" style="2" customWidth="1"/>
    <col min="1038" max="1048" width="15.81640625" style="2" customWidth="1"/>
    <col min="1049" max="1069" width="8.81640625" style="2"/>
    <col min="1070" max="1070" width="11.1796875" style="2" customWidth="1"/>
    <col min="1071" max="1082" width="8.81640625" style="2"/>
    <col min="1083" max="1083" width="10.453125" style="2" bestFit="1" customWidth="1"/>
    <col min="1084" max="1094" width="8.81640625" style="2"/>
    <col min="1095" max="1095" width="46.81640625" style="2" customWidth="1"/>
    <col min="1096" max="1096" width="36" style="2" customWidth="1"/>
    <col min="1097" max="1270" width="8.81640625" style="2"/>
    <col min="1271" max="1271" width="11.81640625" style="2" customWidth="1"/>
    <col min="1272" max="1273" width="23.1796875" style="2" customWidth="1"/>
    <col min="1274" max="1274" width="34.81640625" style="2" customWidth="1"/>
    <col min="1275" max="1275" width="27.453125" style="2" customWidth="1"/>
    <col min="1276" max="1276" width="27.81640625" style="2" customWidth="1"/>
    <col min="1277" max="1279" width="22" style="2" customWidth="1"/>
    <col min="1280" max="1280" width="33.1796875" style="2" customWidth="1"/>
    <col min="1281" max="1281" width="15.81640625" style="2" customWidth="1"/>
    <col min="1282" max="1282" width="24.81640625" style="2" customWidth="1"/>
    <col min="1283" max="1283" width="15.81640625" style="2" customWidth="1"/>
    <col min="1284" max="1284" width="15.1796875" style="2" customWidth="1"/>
    <col min="1285" max="1285" width="12.1796875" style="2" customWidth="1"/>
    <col min="1286" max="1286" width="14.54296875" style="2" customWidth="1"/>
    <col min="1287" max="1287" width="13.81640625" style="2" customWidth="1"/>
    <col min="1288" max="1289" width="15.453125" style="2" customWidth="1"/>
    <col min="1290" max="1290" width="14.1796875" style="2" customWidth="1"/>
    <col min="1291" max="1291" width="15.1796875" style="2" customWidth="1"/>
    <col min="1292" max="1292" width="14.81640625" style="2" customWidth="1"/>
    <col min="1293" max="1293" width="15.54296875" style="2" customWidth="1"/>
    <col min="1294" max="1304" width="15.81640625" style="2" customWidth="1"/>
    <col min="1305" max="1325" width="8.81640625" style="2"/>
    <col min="1326" max="1326" width="11.1796875" style="2" customWidth="1"/>
    <col min="1327" max="1338" width="8.81640625" style="2"/>
    <col min="1339" max="1339" width="10.453125" style="2" bestFit="1" customWidth="1"/>
    <col min="1340" max="1350" width="8.81640625" style="2"/>
    <col min="1351" max="1351" width="46.81640625" style="2" customWidth="1"/>
    <col min="1352" max="1352" width="36" style="2" customWidth="1"/>
    <col min="1353" max="1526" width="8.81640625" style="2"/>
    <col min="1527" max="1527" width="11.81640625" style="2" customWidth="1"/>
    <col min="1528" max="1529" width="23.1796875" style="2" customWidth="1"/>
    <col min="1530" max="1530" width="34.81640625" style="2" customWidth="1"/>
    <col min="1531" max="1531" width="27.453125" style="2" customWidth="1"/>
    <col min="1532" max="1532" width="27.81640625" style="2" customWidth="1"/>
    <col min="1533" max="1535" width="22" style="2" customWidth="1"/>
    <col min="1536" max="1536" width="33.1796875" style="2" customWidth="1"/>
    <col min="1537" max="1537" width="15.81640625" style="2" customWidth="1"/>
    <col min="1538" max="1538" width="24.81640625" style="2" customWidth="1"/>
    <col min="1539" max="1539" width="15.81640625" style="2" customWidth="1"/>
    <col min="1540" max="1540" width="15.1796875" style="2" customWidth="1"/>
    <col min="1541" max="1541" width="12.1796875" style="2" customWidth="1"/>
    <col min="1542" max="1542" width="14.54296875" style="2" customWidth="1"/>
    <col min="1543" max="1543" width="13.81640625" style="2" customWidth="1"/>
    <col min="1544" max="1545" width="15.453125" style="2" customWidth="1"/>
    <col min="1546" max="1546" width="14.1796875" style="2" customWidth="1"/>
    <col min="1547" max="1547" width="15.1796875" style="2" customWidth="1"/>
    <col min="1548" max="1548" width="14.81640625" style="2" customWidth="1"/>
    <col min="1549" max="1549" width="15.54296875" style="2" customWidth="1"/>
    <col min="1550" max="1560" width="15.81640625" style="2" customWidth="1"/>
    <col min="1561" max="1581" width="8.81640625" style="2"/>
    <col min="1582" max="1582" width="11.1796875" style="2" customWidth="1"/>
    <col min="1583" max="1594" width="8.81640625" style="2"/>
    <col min="1595" max="1595" width="10.453125" style="2" bestFit="1" customWidth="1"/>
    <col min="1596" max="1606" width="8.81640625" style="2"/>
    <col min="1607" max="1607" width="46.81640625" style="2" customWidth="1"/>
    <col min="1608" max="1608" width="36" style="2" customWidth="1"/>
    <col min="1609" max="1782" width="8.81640625" style="2"/>
    <col min="1783" max="1783" width="11.81640625" style="2" customWidth="1"/>
    <col min="1784" max="1785" width="23.1796875" style="2" customWidth="1"/>
    <col min="1786" max="1786" width="34.81640625" style="2" customWidth="1"/>
    <col min="1787" max="1787" width="27.453125" style="2" customWidth="1"/>
    <col min="1788" max="1788" width="27.81640625" style="2" customWidth="1"/>
    <col min="1789" max="1791" width="22" style="2" customWidth="1"/>
    <col min="1792" max="1792" width="33.1796875" style="2" customWidth="1"/>
    <col min="1793" max="1793" width="15.81640625" style="2" customWidth="1"/>
    <col min="1794" max="1794" width="24.81640625" style="2" customWidth="1"/>
    <col min="1795" max="1795" width="15.81640625" style="2" customWidth="1"/>
    <col min="1796" max="1796" width="15.1796875" style="2" customWidth="1"/>
    <col min="1797" max="1797" width="12.1796875" style="2" customWidth="1"/>
    <col min="1798" max="1798" width="14.54296875" style="2" customWidth="1"/>
    <col min="1799" max="1799" width="13.81640625" style="2" customWidth="1"/>
    <col min="1800" max="1801" width="15.453125" style="2" customWidth="1"/>
    <col min="1802" max="1802" width="14.1796875" style="2" customWidth="1"/>
    <col min="1803" max="1803" width="15.1796875" style="2" customWidth="1"/>
    <col min="1804" max="1804" width="14.81640625" style="2" customWidth="1"/>
    <col min="1805" max="1805" width="15.54296875" style="2" customWidth="1"/>
    <col min="1806" max="1816" width="15.81640625" style="2" customWidth="1"/>
    <col min="1817" max="1837" width="8.81640625" style="2"/>
    <col min="1838" max="1838" width="11.1796875" style="2" customWidth="1"/>
    <col min="1839" max="1850" width="8.81640625" style="2"/>
    <col min="1851" max="1851" width="10.453125" style="2" bestFit="1" customWidth="1"/>
    <col min="1852" max="1862" width="8.81640625" style="2"/>
    <col min="1863" max="1863" width="46.81640625" style="2" customWidth="1"/>
    <col min="1864" max="1864" width="36" style="2" customWidth="1"/>
    <col min="1865" max="2038" width="8.81640625" style="2"/>
    <col min="2039" max="2039" width="11.81640625" style="2" customWidth="1"/>
    <col min="2040" max="2041" width="23.1796875" style="2" customWidth="1"/>
    <col min="2042" max="2042" width="34.81640625" style="2" customWidth="1"/>
    <col min="2043" max="2043" width="27.453125" style="2" customWidth="1"/>
    <col min="2044" max="2044" width="27.81640625" style="2" customWidth="1"/>
    <col min="2045" max="2047" width="22" style="2" customWidth="1"/>
    <col min="2048" max="2048" width="33.1796875" style="2" customWidth="1"/>
    <col min="2049" max="2049" width="15.81640625" style="2" customWidth="1"/>
    <col min="2050" max="2050" width="24.81640625" style="2" customWidth="1"/>
    <col min="2051" max="2051" width="15.81640625" style="2" customWidth="1"/>
    <col min="2052" max="2052" width="15.1796875" style="2" customWidth="1"/>
    <col min="2053" max="2053" width="12.1796875" style="2" customWidth="1"/>
    <col min="2054" max="2054" width="14.54296875" style="2" customWidth="1"/>
    <col min="2055" max="2055" width="13.81640625" style="2" customWidth="1"/>
    <col min="2056" max="2057" width="15.453125" style="2" customWidth="1"/>
    <col min="2058" max="2058" width="14.1796875" style="2" customWidth="1"/>
    <col min="2059" max="2059" width="15.1796875" style="2" customWidth="1"/>
    <col min="2060" max="2060" width="14.81640625" style="2" customWidth="1"/>
    <col min="2061" max="2061" width="15.54296875" style="2" customWidth="1"/>
    <col min="2062" max="2072" width="15.81640625" style="2" customWidth="1"/>
    <col min="2073" max="2093" width="8.81640625" style="2"/>
    <col min="2094" max="2094" width="11.1796875" style="2" customWidth="1"/>
    <col min="2095" max="2106" width="8.81640625" style="2"/>
    <col min="2107" max="2107" width="10.453125" style="2" bestFit="1" customWidth="1"/>
    <col min="2108" max="2118" width="8.81640625" style="2"/>
    <col min="2119" max="2119" width="46.81640625" style="2" customWidth="1"/>
    <col min="2120" max="2120" width="36" style="2" customWidth="1"/>
    <col min="2121" max="2294" width="8.81640625" style="2"/>
    <col min="2295" max="2295" width="11.81640625" style="2" customWidth="1"/>
    <col min="2296" max="2297" width="23.1796875" style="2" customWidth="1"/>
    <col min="2298" max="2298" width="34.81640625" style="2" customWidth="1"/>
    <col min="2299" max="2299" width="27.453125" style="2" customWidth="1"/>
    <col min="2300" max="2300" width="27.81640625" style="2" customWidth="1"/>
    <col min="2301" max="2303" width="22" style="2" customWidth="1"/>
    <col min="2304" max="2304" width="33.1796875" style="2" customWidth="1"/>
    <col min="2305" max="2305" width="15.81640625" style="2" customWidth="1"/>
    <col min="2306" max="2306" width="24.81640625" style="2" customWidth="1"/>
    <col min="2307" max="2307" width="15.81640625" style="2" customWidth="1"/>
    <col min="2308" max="2308" width="15.1796875" style="2" customWidth="1"/>
    <col min="2309" max="2309" width="12.1796875" style="2" customWidth="1"/>
    <col min="2310" max="2310" width="14.54296875" style="2" customWidth="1"/>
    <col min="2311" max="2311" width="13.81640625" style="2" customWidth="1"/>
    <col min="2312" max="2313" width="15.453125" style="2" customWidth="1"/>
    <col min="2314" max="2314" width="14.1796875" style="2" customWidth="1"/>
    <col min="2315" max="2315" width="15.1796875" style="2" customWidth="1"/>
    <col min="2316" max="2316" width="14.81640625" style="2" customWidth="1"/>
    <col min="2317" max="2317" width="15.54296875" style="2" customWidth="1"/>
    <col min="2318" max="2328" width="15.81640625" style="2" customWidth="1"/>
    <col min="2329" max="2349" width="8.81640625" style="2"/>
    <col min="2350" max="2350" width="11.1796875" style="2" customWidth="1"/>
    <col min="2351" max="2362" width="8.81640625" style="2"/>
    <col min="2363" max="2363" width="10.453125" style="2" bestFit="1" customWidth="1"/>
    <col min="2364" max="2374" width="8.81640625" style="2"/>
    <col min="2375" max="2375" width="46.81640625" style="2" customWidth="1"/>
    <col min="2376" max="2376" width="36" style="2" customWidth="1"/>
    <col min="2377" max="2550" width="8.81640625" style="2"/>
    <col min="2551" max="2551" width="11.81640625" style="2" customWidth="1"/>
    <col min="2552" max="2553" width="23.1796875" style="2" customWidth="1"/>
    <col min="2554" max="2554" width="34.81640625" style="2" customWidth="1"/>
    <col min="2555" max="2555" width="27.453125" style="2" customWidth="1"/>
    <col min="2556" max="2556" width="27.81640625" style="2" customWidth="1"/>
    <col min="2557" max="2559" width="22" style="2" customWidth="1"/>
    <col min="2560" max="2560" width="33.1796875" style="2" customWidth="1"/>
    <col min="2561" max="2561" width="15.81640625" style="2" customWidth="1"/>
    <col min="2562" max="2562" width="24.81640625" style="2" customWidth="1"/>
    <col min="2563" max="2563" width="15.81640625" style="2" customWidth="1"/>
    <col min="2564" max="2564" width="15.1796875" style="2" customWidth="1"/>
    <col min="2565" max="2565" width="12.1796875" style="2" customWidth="1"/>
    <col min="2566" max="2566" width="14.54296875" style="2" customWidth="1"/>
    <col min="2567" max="2567" width="13.81640625" style="2" customWidth="1"/>
    <col min="2568" max="2569" width="15.453125" style="2" customWidth="1"/>
    <col min="2570" max="2570" width="14.1796875" style="2" customWidth="1"/>
    <col min="2571" max="2571" width="15.1796875" style="2" customWidth="1"/>
    <col min="2572" max="2572" width="14.81640625" style="2" customWidth="1"/>
    <col min="2573" max="2573" width="15.54296875" style="2" customWidth="1"/>
    <col min="2574" max="2584" width="15.81640625" style="2" customWidth="1"/>
    <col min="2585" max="2605" width="8.81640625" style="2"/>
    <col min="2606" max="2606" width="11.1796875" style="2" customWidth="1"/>
    <col min="2607" max="2618" width="8.81640625" style="2"/>
    <col min="2619" max="2619" width="10.453125" style="2" bestFit="1" customWidth="1"/>
    <col min="2620" max="2630" width="8.81640625" style="2"/>
    <col min="2631" max="2631" width="46.81640625" style="2" customWidth="1"/>
    <col min="2632" max="2632" width="36" style="2" customWidth="1"/>
    <col min="2633" max="2806" width="8.81640625" style="2"/>
    <col min="2807" max="2807" width="11.81640625" style="2" customWidth="1"/>
    <col min="2808" max="2809" width="23.1796875" style="2" customWidth="1"/>
    <col min="2810" max="2810" width="34.81640625" style="2" customWidth="1"/>
    <col min="2811" max="2811" width="27.453125" style="2" customWidth="1"/>
    <col min="2812" max="2812" width="27.81640625" style="2" customWidth="1"/>
    <col min="2813" max="2815" width="22" style="2" customWidth="1"/>
    <col min="2816" max="2816" width="33.1796875" style="2" customWidth="1"/>
    <col min="2817" max="2817" width="15.81640625" style="2" customWidth="1"/>
    <col min="2818" max="2818" width="24.81640625" style="2" customWidth="1"/>
    <col min="2819" max="2819" width="15.81640625" style="2" customWidth="1"/>
    <col min="2820" max="2820" width="15.1796875" style="2" customWidth="1"/>
    <col min="2821" max="2821" width="12.1796875" style="2" customWidth="1"/>
    <col min="2822" max="2822" width="14.54296875" style="2" customWidth="1"/>
    <col min="2823" max="2823" width="13.81640625" style="2" customWidth="1"/>
    <col min="2824" max="2825" width="15.453125" style="2" customWidth="1"/>
    <col min="2826" max="2826" width="14.1796875" style="2" customWidth="1"/>
    <col min="2827" max="2827" width="15.1796875" style="2" customWidth="1"/>
    <col min="2828" max="2828" width="14.81640625" style="2" customWidth="1"/>
    <col min="2829" max="2829" width="15.54296875" style="2" customWidth="1"/>
    <col min="2830" max="2840" width="15.81640625" style="2" customWidth="1"/>
    <col min="2841" max="2861" width="8.81640625" style="2"/>
    <col min="2862" max="2862" width="11.1796875" style="2" customWidth="1"/>
    <col min="2863" max="2874" width="8.81640625" style="2"/>
    <col min="2875" max="2875" width="10.453125" style="2" bestFit="1" customWidth="1"/>
    <col min="2876" max="2886" width="8.81640625" style="2"/>
    <col min="2887" max="2887" width="46.81640625" style="2" customWidth="1"/>
    <col min="2888" max="2888" width="36" style="2" customWidth="1"/>
    <col min="2889" max="3062" width="8.81640625" style="2"/>
    <col min="3063" max="3063" width="11.81640625" style="2" customWidth="1"/>
    <col min="3064" max="3065" width="23.1796875" style="2" customWidth="1"/>
    <col min="3066" max="3066" width="34.81640625" style="2" customWidth="1"/>
    <col min="3067" max="3067" width="27.453125" style="2" customWidth="1"/>
    <col min="3068" max="3068" width="27.81640625" style="2" customWidth="1"/>
    <col min="3069" max="3071" width="22" style="2" customWidth="1"/>
    <col min="3072" max="3072" width="33.1796875" style="2" customWidth="1"/>
    <col min="3073" max="3073" width="15.81640625" style="2" customWidth="1"/>
    <col min="3074" max="3074" width="24.81640625" style="2" customWidth="1"/>
    <col min="3075" max="3075" width="15.81640625" style="2" customWidth="1"/>
    <col min="3076" max="3076" width="15.1796875" style="2" customWidth="1"/>
    <col min="3077" max="3077" width="12.1796875" style="2" customWidth="1"/>
    <col min="3078" max="3078" width="14.54296875" style="2" customWidth="1"/>
    <col min="3079" max="3079" width="13.81640625" style="2" customWidth="1"/>
    <col min="3080" max="3081" width="15.453125" style="2" customWidth="1"/>
    <col min="3082" max="3082" width="14.1796875" style="2" customWidth="1"/>
    <col min="3083" max="3083" width="15.1796875" style="2" customWidth="1"/>
    <col min="3084" max="3084" width="14.81640625" style="2" customWidth="1"/>
    <col min="3085" max="3085" width="15.54296875" style="2" customWidth="1"/>
    <col min="3086" max="3096" width="15.81640625" style="2" customWidth="1"/>
    <col min="3097" max="3117" width="8.81640625" style="2"/>
    <col min="3118" max="3118" width="11.1796875" style="2" customWidth="1"/>
    <col min="3119" max="3130" width="8.81640625" style="2"/>
    <col min="3131" max="3131" width="10.453125" style="2" bestFit="1" customWidth="1"/>
    <col min="3132" max="3142" width="8.81640625" style="2"/>
    <col min="3143" max="3143" width="46.81640625" style="2" customWidth="1"/>
    <col min="3144" max="3144" width="36" style="2" customWidth="1"/>
    <col min="3145" max="3318" width="8.81640625" style="2"/>
    <col min="3319" max="3319" width="11.81640625" style="2" customWidth="1"/>
    <col min="3320" max="3321" width="23.1796875" style="2" customWidth="1"/>
    <col min="3322" max="3322" width="34.81640625" style="2" customWidth="1"/>
    <col min="3323" max="3323" width="27.453125" style="2" customWidth="1"/>
    <col min="3324" max="3324" width="27.81640625" style="2" customWidth="1"/>
    <col min="3325" max="3327" width="22" style="2" customWidth="1"/>
    <col min="3328" max="3328" width="33.1796875" style="2" customWidth="1"/>
    <col min="3329" max="3329" width="15.81640625" style="2" customWidth="1"/>
    <col min="3330" max="3330" width="24.81640625" style="2" customWidth="1"/>
    <col min="3331" max="3331" width="15.81640625" style="2" customWidth="1"/>
    <col min="3332" max="3332" width="15.1796875" style="2" customWidth="1"/>
    <col min="3333" max="3333" width="12.1796875" style="2" customWidth="1"/>
    <col min="3334" max="3334" width="14.54296875" style="2" customWidth="1"/>
    <col min="3335" max="3335" width="13.81640625" style="2" customWidth="1"/>
    <col min="3336" max="3337" width="15.453125" style="2" customWidth="1"/>
    <col min="3338" max="3338" width="14.1796875" style="2" customWidth="1"/>
    <col min="3339" max="3339" width="15.1796875" style="2" customWidth="1"/>
    <col min="3340" max="3340" width="14.81640625" style="2" customWidth="1"/>
    <col min="3341" max="3341" width="15.54296875" style="2" customWidth="1"/>
    <col min="3342" max="3352" width="15.81640625" style="2" customWidth="1"/>
    <col min="3353" max="3373" width="8.81640625" style="2"/>
    <col min="3374" max="3374" width="11.1796875" style="2" customWidth="1"/>
    <col min="3375" max="3386" width="8.81640625" style="2"/>
    <col min="3387" max="3387" width="10.453125" style="2" bestFit="1" customWidth="1"/>
    <col min="3388" max="3398" width="8.81640625" style="2"/>
    <col min="3399" max="3399" width="46.81640625" style="2" customWidth="1"/>
    <col min="3400" max="3400" width="36" style="2" customWidth="1"/>
    <col min="3401" max="3574" width="8.81640625" style="2"/>
    <col min="3575" max="3575" width="11.81640625" style="2" customWidth="1"/>
    <col min="3576" max="3577" width="23.1796875" style="2" customWidth="1"/>
    <col min="3578" max="3578" width="34.81640625" style="2" customWidth="1"/>
    <col min="3579" max="3579" width="27.453125" style="2" customWidth="1"/>
    <col min="3580" max="3580" width="27.81640625" style="2" customWidth="1"/>
    <col min="3581" max="3583" width="22" style="2" customWidth="1"/>
    <col min="3584" max="3584" width="33.1796875" style="2" customWidth="1"/>
    <col min="3585" max="3585" width="15.81640625" style="2" customWidth="1"/>
    <col min="3586" max="3586" width="24.81640625" style="2" customWidth="1"/>
    <col min="3587" max="3587" width="15.81640625" style="2" customWidth="1"/>
    <col min="3588" max="3588" width="15.1796875" style="2" customWidth="1"/>
    <col min="3589" max="3589" width="12.1796875" style="2" customWidth="1"/>
    <col min="3590" max="3590" width="14.54296875" style="2" customWidth="1"/>
    <col min="3591" max="3591" width="13.81640625" style="2" customWidth="1"/>
    <col min="3592" max="3593" width="15.453125" style="2" customWidth="1"/>
    <col min="3594" max="3594" width="14.1796875" style="2" customWidth="1"/>
    <col min="3595" max="3595" width="15.1796875" style="2" customWidth="1"/>
    <col min="3596" max="3596" width="14.81640625" style="2" customWidth="1"/>
    <col min="3597" max="3597" width="15.54296875" style="2" customWidth="1"/>
    <col min="3598" max="3608" width="15.81640625" style="2" customWidth="1"/>
    <col min="3609" max="3629" width="8.81640625" style="2"/>
    <col min="3630" max="3630" width="11.1796875" style="2" customWidth="1"/>
    <col min="3631" max="3642" width="8.81640625" style="2"/>
    <col min="3643" max="3643" width="10.453125" style="2" bestFit="1" customWidth="1"/>
    <col min="3644" max="3654" width="8.81640625" style="2"/>
    <col min="3655" max="3655" width="46.81640625" style="2" customWidth="1"/>
    <col min="3656" max="3656" width="36" style="2" customWidth="1"/>
    <col min="3657" max="3830" width="8.81640625" style="2"/>
    <col min="3831" max="3831" width="11.81640625" style="2" customWidth="1"/>
    <col min="3832" max="3833" width="23.1796875" style="2" customWidth="1"/>
    <col min="3834" max="3834" width="34.81640625" style="2" customWidth="1"/>
    <col min="3835" max="3835" width="27.453125" style="2" customWidth="1"/>
    <col min="3836" max="3836" width="27.81640625" style="2" customWidth="1"/>
    <col min="3837" max="3839" width="22" style="2" customWidth="1"/>
    <col min="3840" max="3840" width="33.1796875" style="2" customWidth="1"/>
    <col min="3841" max="3841" width="15.81640625" style="2" customWidth="1"/>
    <col min="3842" max="3842" width="24.81640625" style="2" customWidth="1"/>
    <col min="3843" max="3843" width="15.81640625" style="2" customWidth="1"/>
    <col min="3844" max="3844" width="15.1796875" style="2" customWidth="1"/>
    <col min="3845" max="3845" width="12.1796875" style="2" customWidth="1"/>
    <col min="3846" max="3846" width="14.54296875" style="2" customWidth="1"/>
    <col min="3847" max="3847" width="13.81640625" style="2" customWidth="1"/>
    <col min="3848" max="3849" width="15.453125" style="2" customWidth="1"/>
    <col min="3850" max="3850" width="14.1796875" style="2" customWidth="1"/>
    <col min="3851" max="3851" width="15.1796875" style="2" customWidth="1"/>
    <col min="3852" max="3852" width="14.81640625" style="2" customWidth="1"/>
    <col min="3853" max="3853" width="15.54296875" style="2" customWidth="1"/>
    <col min="3854" max="3864" width="15.81640625" style="2" customWidth="1"/>
    <col min="3865" max="3885" width="8.81640625" style="2"/>
    <col min="3886" max="3886" width="11.1796875" style="2" customWidth="1"/>
    <col min="3887" max="3898" width="8.81640625" style="2"/>
    <col min="3899" max="3899" width="10.453125" style="2" bestFit="1" customWidth="1"/>
    <col min="3900" max="3910" width="8.81640625" style="2"/>
    <col min="3911" max="3911" width="46.81640625" style="2" customWidth="1"/>
    <col min="3912" max="3912" width="36" style="2" customWidth="1"/>
    <col min="3913" max="4086" width="8.81640625" style="2"/>
    <col min="4087" max="4087" width="11.81640625" style="2" customWidth="1"/>
    <col min="4088" max="4089" width="23.1796875" style="2" customWidth="1"/>
    <col min="4090" max="4090" width="34.81640625" style="2" customWidth="1"/>
    <col min="4091" max="4091" width="27.453125" style="2" customWidth="1"/>
    <col min="4092" max="4092" width="27.81640625" style="2" customWidth="1"/>
    <col min="4093" max="4095" width="22" style="2" customWidth="1"/>
    <col min="4096" max="4096" width="33.1796875" style="2" customWidth="1"/>
    <col min="4097" max="4097" width="15.81640625" style="2" customWidth="1"/>
    <col min="4098" max="4098" width="24.81640625" style="2" customWidth="1"/>
    <col min="4099" max="4099" width="15.81640625" style="2" customWidth="1"/>
    <col min="4100" max="4100" width="15.1796875" style="2" customWidth="1"/>
    <col min="4101" max="4101" width="12.1796875" style="2" customWidth="1"/>
    <col min="4102" max="4102" width="14.54296875" style="2" customWidth="1"/>
    <col min="4103" max="4103" width="13.81640625" style="2" customWidth="1"/>
    <col min="4104" max="4105" width="15.453125" style="2" customWidth="1"/>
    <col min="4106" max="4106" width="14.1796875" style="2" customWidth="1"/>
    <col min="4107" max="4107" width="15.1796875" style="2" customWidth="1"/>
    <col min="4108" max="4108" width="14.81640625" style="2" customWidth="1"/>
    <col min="4109" max="4109" width="15.54296875" style="2" customWidth="1"/>
    <col min="4110" max="4120" width="15.81640625" style="2" customWidth="1"/>
    <col min="4121" max="4141" width="8.81640625" style="2"/>
    <col min="4142" max="4142" width="11.1796875" style="2" customWidth="1"/>
    <col min="4143" max="4154" width="8.81640625" style="2"/>
    <col min="4155" max="4155" width="10.453125" style="2" bestFit="1" customWidth="1"/>
    <col min="4156" max="4166" width="8.81640625" style="2"/>
    <col min="4167" max="4167" width="46.81640625" style="2" customWidth="1"/>
    <col min="4168" max="4168" width="36" style="2" customWidth="1"/>
    <col min="4169" max="4342" width="8.81640625" style="2"/>
    <col min="4343" max="4343" width="11.81640625" style="2" customWidth="1"/>
    <col min="4344" max="4345" width="23.1796875" style="2" customWidth="1"/>
    <col min="4346" max="4346" width="34.81640625" style="2" customWidth="1"/>
    <col min="4347" max="4347" width="27.453125" style="2" customWidth="1"/>
    <col min="4348" max="4348" width="27.81640625" style="2" customWidth="1"/>
    <col min="4349" max="4351" width="22" style="2" customWidth="1"/>
    <col min="4352" max="4352" width="33.1796875" style="2" customWidth="1"/>
    <col min="4353" max="4353" width="15.81640625" style="2" customWidth="1"/>
    <col min="4354" max="4354" width="24.81640625" style="2" customWidth="1"/>
    <col min="4355" max="4355" width="15.81640625" style="2" customWidth="1"/>
    <col min="4356" max="4356" width="15.1796875" style="2" customWidth="1"/>
    <col min="4357" max="4357" width="12.1796875" style="2" customWidth="1"/>
    <col min="4358" max="4358" width="14.54296875" style="2" customWidth="1"/>
    <col min="4359" max="4359" width="13.81640625" style="2" customWidth="1"/>
    <col min="4360" max="4361" width="15.453125" style="2" customWidth="1"/>
    <col min="4362" max="4362" width="14.1796875" style="2" customWidth="1"/>
    <col min="4363" max="4363" width="15.1796875" style="2" customWidth="1"/>
    <col min="4364" max="4364" width="14.81640625" style="2" customWidth="1"/>
    <col min="4365" max="4365" width="15.54296875" style="2" customWidth="1"/>
    <col min="4366" max="4376" width="15.81640625" style="2" customWidth="1"/>
    <col min="4377" max="4397" width="8.81640625" style="2"/>
    <col min="4398" max="4398" width="11.1796875" style="2" customWidth="1"/>
    <col min="4399" max="4410" width="8.81640625" style="2"/>
    <col min="4411" max="4411" width="10.453125" style="2" bestFit="1" customWidth="1"/>
    <col min="4412" max="4422" width="8.81640625" style="2"/>
    <col min="4423" max="4423" width="46.81640625" style="2" customWidth="1"/>
    <col min="4424" max="4424" width="36" style="2" customWidth="1"/>
    <col min="4425" max="4598" width="8.81640625" style="2"/>
    <col min="4599" max="4599" width="11.81640625" style="2" customWidth="1"/>
    <col min="4600" max="4601" width="23.1796875" style="2" customWidth="1"/>
    <col min="4602" max="4602" width="34.81640625" style="2" customWidth="1"/>
    <col min="4603" max="4603" width="27.453125" style="2" customWidth="1"/>
    <col min="4604" max="4604" width="27.81640625" style="2" customWidth="1"/>
    <col min="4605" max="4607" width="22" style="2" customWidth="1"/>
    <col min="4608" max="4608" width="33.1796875" style="2" customWidth="1"/>
    <col min="4609" max="4609" width="15.81640625" style="2" customWidth="1"/>
    <col min="4610" max="4610" width="24.81640625" style="2" customWidth="1"/>
    <col min="4611" max="4611" width="15.81640625" style="2" customWidth="1"/>
    <col min="4612" max="4612" width="15.1796875" style="2" customWidth="1"/>
    <col min="4613" max="4613" width="12.1796875" style="2" customWidth="1"/>
    <col min="4614" max="4614" width="14.54296875" style="2" customWidth="1"/>
    <col min="4615" max="4615" width="13.81640625" style="2" customWidth="1"/>
    <col min="4616" max="4617" width="15.453125" style="2" customWidth="1"/>
    <col min="4618" max="4618" width="14.1796875" style="2" customWidth="1"/>
    <col min="4619" max="4619" width="15.1796875" style="2" customWidth="1"/>
    <col min="4620" max="4620" width="14.81640625" style="2" customWidth="1"/>
    <col min="4621" max="4621" width="15.54296875" style="2" customWidth="1"/>
    <col min="4622" max="4632" width="15.81640625" style="2" customWidth="1"/>
    <col min="4633" max="4653" width="8.81640625" style="2"/>
    <col min="4654" max="4654" width="11.1796875" style="2" customWidth="1"/>
    <col min="4655" max="4666" width="8.81640625" style="2"/>
    <col min="4667" max="4667" width="10.453125" style="2" bestFit="1" customWidth="1"/>
    <col min="4668" max="4678" width="8.81640625" style="2"/>
    <col min="4679" max="4679" width="46.81640625" style="2" customWidth="1"/>
    <col min="4680" max="4680" width="36" style="2" customWidth="1"/>
    <col min="4681" max="4854" width="8.81640625" style="2"/>
    <col min="4855" max="4855" width="11.81640625" style="2" customWidth="1"/>
    <col min="4856" max="4857" width="23.1796875" style="2" customWidth="1"/>
    <col min="4858" max="4858" width="34.81640625" style="2" customWidth="1"/>
    <col min="4859" max="4859" width="27.453125" style="2" customWidth="1"/>
    <col min="4860" max="4860" width="27.81640625" style="2" customWidth="1"/>
    <col min="4861" max="4863" width="22" style="2" customWidth="1"/>
    <col min="4864" max="4864" width="33.1796875" style="2" customWidth="1"/>
    <col min="4865" max="4865" width="15.81640625" style="2" customWidth="1"/>
    <col min="4866" max="4866" width="24.81640625" style="2" customWidth="1"/>
    <col min="4867" max="4867" width="15.81640625" style="2" customWidth="1"/>
    <col min="4868" max="4868" width="15.1796875" style="2" customWidth="1"/>
    <col min="4869" max="4869" width="12.1796875" style="2" customWidth="1"/>
    <col min="4870" max="4870" width="14.54296875" style="2" customWidth="1"/>
    <col min="4871" max="4871" width="13.81640625" style="2" customWidth="1"/>
    <col min="4872" max="4873" width="15.453125" style="2" customWidth="1"/>
    <col min="4874" max="4874" width="14.1796875" style="2" customWidth="1"/>
    <col min="4875" max="4875" width="15.1796875" style="2" customWidth="1"/>
    <col min="4876" max="4876" width="14.81640625" style="2" customWidth="1"/>
    <col min="4877" max="4877" width="15.54296875" style="2" customWidth="1"/>
    <col min="4878" max="4888" width="15.81640625" style="2" customWidth="1"/>
    <col min="4889" max="4909" width="8.81640625" style="2"/>
    <col min="4910" max="4910" width="11.1796875" style="2" customWidth="1"/>
    <col min="4911" max="4922" width="8.81640625" style="2"/>
    <col min="4923" max="4923" width="10.453125" style="2" bestFit="1" customWidth="1"/>
    <col min="4924" max="4934" width="8.81640625" style="2"/>
    <col min="4935" max="4935" width="46.81640625" style="2" customWidth="1"/>
    <col min="4936" max="4936" width="36" style="2" customWidth="1"/>
    <col min="4937" max="5110" width="8.81640625" style="2"/>
    <col min="5111" max="5111" width="11.81640625" style="2" customWidth="1"/>
    <col min="5112" max="5113" width="23.1796875" style="2" customWidth="1"/>
    <col min="5114" max="5114" width="34.81640625" style="2" customWidth="1"/>
    <col min="5115" max="5115" width="27.453125" style="2" customWidth="1"/>
    <col min="5116" max="5116" width="27.81640625" style="2" customWidth="1"/>
    <col min="5117" max="5119" width="22" style="2" customWidth="1"/>
    <col min="5120" max="5120" width="33.1796875" style="2" customWidth="1"/>
    <col min="5121" max="5121" width="15.81640625" style="2" customWidth="1"/>
    <col min="5122" max="5122" width="24.81640625" style="2" customWidth="1"/>
    <col min="5123" max="5123" width="15.81640625" style="2" customWidth="1"/>
    <col min="5124" max="5124" width="15.1796875" style="2" customWidth="1"/>
    <col min="5125" max="5125" width="12.1796875" style="2" customWidth="1"/>
    <col min="5126" max="5126" width="14.54296875" style="2" customWidth="1"/>
    <col min="5127" max="5127" width="13.81640625" style="2" customWidth="1"/>
    <col min="5128" max="5129" width="15.453125" style="2" customWidth="1"/>
    <col min="5130" max="5130" width="14.1796875" style="2" customWidth="1"/>
    <col min="5131" max="5131" width="15.1796875" style="2" customWidth="1"/>
    <col min="5132" max="5132" width="14.81640625" style="2" customWidth="1"/>
    <col min="5133" max="5133" width="15.54296875" style="2" customWidth="1"/>
    <col min="5134" max="5144" width="15.81640625" style="2" customWidth="1"/>
    <col min="5145" max="5165" width="8.81640625" style="2"/>
    <col min="5166" max="5166" width="11.1796875" style="2" customWidth="1"/>
    <col min="5167" max="5178" width="8.81640625" style="2"/>
    <col min="5179" max="5179" width="10.453125" style="2" bestFit="1" customWidth="1"/>
    <col min="5180" max="5190" width="8.81640625" style="2"/>
    <col min="5191" max="5191" width="46.81640625" style="2" customWidth="1"/>
    <col min="5192" max="5192" width="36" style="2" customWidth="1"/>
    <col min="5193" max="5366" width="8.81640625" style="2"/>
    <col min="5367" max="5367" width="11.81640625" style="2" customWidth="1"/>
    <col min="5368" max="5369" width="23.1796875" style="2" customWidth="1"/>
    <col min="5370" max="5370" width="34.81640625" style="2" customWidth="1"/>
    <col min="5371" max="5371" width="27.453125" style="2" customWidth="1"/>
    <col min="5372" max="5372" width="27.81640625" style="2" customWidth="1"/>
    <col min="5373" max="5375" width="22" style="2" customWidth="1"/>
    <col min="5376" max="5376" width="33.1796875" style="2" customWidth="1"/>
    <col min="5377" max="5377" width="15.81640625" style="2" customWidth="1"/>
    <col min="5378" max="5378" width="24.81640625" style="2" customWidth="1"/>
    <col min="5379" max="5379" width="15.81640625" style="2" customWidth="1"/>
    <col min="5380" max="5380" width="15.1796875" style="2" customWidth="1"/>
    <col min="5381" max="5381" width="12.1796875" style="2" customWidth="1"/>
    <col min="5382" max="5382" width="14.54296875" style="2" customWidth="1"/>
    <col min="5383" max="5383" width="13.81640625" style="2" customWidth="1"/>
    <col min="5384" max="5385" width="15.453125" style="2" customWidth="1"/>
    <col min="5386" max="5386" width="14.1796875" style="2" customWidth="1"/>
    <col min="5387" max="5387" width="15.1796875" style="2" customWidth="1"/>
    <col min="5388" max="5388" width="14.81640625" style="2" customWidth="1"/>
    <col min="5389" max="5389" width="15.54296875" style="2" customWidth="1"/>
    <col min="5390" max="5400" width="15.81640625" style="2" customWidth="1"/>
    <col min="5401" max="5421" width="8.81640625" style="2"/>
    <col min="5422" max="5422" width="11.1796875" style="2" customWidth="1"/>
    <col min="5423" max="5434" width="8.81640625" style="2"/>
    <col min="5435" max="5435" width="10.453125" style="2" bestFit="1" customWidth="1"/>
    <col min="5436" max="5446" width="8.81640625" style="2"/>
    <col min="5447" max="5447" width="46.81640625" style="2" customWidth="1"/>
    <col min="5448" max="5448" width="36" style="2" customWidth="1"/>
    <col min="5449" max="5622" width="8.81640625" style="2"/>
    <col min="5623" max="5623" width="11.81640625" style="2" customWidth="1"/>
    <col min="5624" max="5625" width="23.1796875" style="2" customWidth="1"/>
    <col min="5626" max="5626" width="34.81640625" style="2" customWidth="1"/>
    <col min="5627" max="5627" width="27.453125" style="2" customWidth="1"/>
    <col min="5628" max="5628" width="27.81640625" style="2" customWidth="1"/>
    <col min="5629" max="5631" width="22" style="2" customWidth="1"/>
    <col min="5632" max="5632" width="33.1796875" style="2" customWidth="1"/>
    <col min="5633" max="5633" width="15.81640625" style="2" customWidth="1"/>
    <col min="5634" max="5634" width="24.81640625" style="2" customWidth="1"/>
    <col min="5635" max="5635" width="15.81640625" style="2" customWidth="1"/>
    <col min="5636" max="5636" width="15.1796875" style="2" customWidth="1"/>
    <col min="5637" max="5637" width="12.1796875" style="2" customWidth="1"/>
    <col min="5638" max="5638" width="14.54296875" style="2" customWidth="1"/>
    <col min="5639" max="5639" width="13.81640625" style="2" customWidth="1"/>
    <col min="5640" max="5641" width="15.453125" style="2" customWidth="1"/>
    <col min="5642" max="5642" width="14.1796875" style="2" customWidth="1"/>
    <col min="5643" max="5643" width="15.1796875" style="2" customWidth="1"/>
    <col min="5644" max="5644" width="14.81640625" style="2" customWidth="1"/>
    <col min="5645" max="5645" width="15.54296875" style="2" customWidth="1"/>
    <col min="5646" max="5656" width="15.81640625" style="2" customWidth="1"/>
    <col min="5657" max="5677" width="8.81640625" style="2"/>
    <col min="5678" max="5678" width="11.1796875" style="2" customWidth="1"/>
    <col min="5679" max="5690" width="8.81640625" style="2"/>
    <col min="5691" max="5691" width="10.453125" style="2" bestFit="1" customWidth="1"/>
    <col min="5692" max="5702" width="8.81640625" style="2"/>
    <col min="5703" max="5703" width="46.81640625" style="2" customWidth="1"/>
    <col min="5704" max="5704" width="36" style="2" customWidth="1"/>
    <col min="5705" max="5878" width="8.81640625" style="2"/>
    <col min="5879" max="5879" width="11.81640625" style="2" customWidth="1"/>
    <col min="5880" max="5881" width="23.1796875" style="2" customWidth="1"/>
    <col min="5882" max="5882" width="34.81640625" style="2" customWidth="1"/>
    <col min="5883" max="5883" width="27.453125" style="2" customWidth="1"/>
    <col min="5884" max="5884" width="27.81640625" style="2" customWidth="1"/>
    <col min="5885" max="5887" width="22" style="2" customWidth="1"/>
    <col min="5888" max="5888" width="33.1796875" style="2" customWidth="1"/>
    <col min="5889" max="5889" width="15.81640625" style="2" customWidth="1"/>
    <col min="5890" max="5890" width="24.81640625" style="2" customWidth="1"/>
    <col min="5891" max="5891" width="15.81640625" style="2" customWidth="1"/>
    <col min="5892" max="5892" width="15.1796875" style="2" customWidth="1"/>
    <col min="5893" max="5893" width="12.1796875" style="2" customWidth="1"/>
    <col min="5894" max="5894" width="14.54296875" style="2" customWidth="1"/>
    <col min="5895" max="5895" width="13.81640625" style="2" customWidth="1"/>
    <col min="5896" max="5897" width="15.453125" style="2" customWidth="1"/>
    <col min="5898" max="5898" width="14.1796875" style="2" customWidth="1"/>
    <col min="5899" max="5899" width="15.1796875" style="2" customWidth="1"/>
    <col min="5900" max="5900" width="14.81640625" style="2" customWidth="1"/>
    <col min="5901" max="5901" width="15.54296875" style="2" customWidth="1"/>
    <col min="5902" max="5912" width="15.81640625" style="2" customWidth="1"/>
    <col min="5913" max="5933" width="8.81640625" style="2"/>
    <col min="5934" max="5934" width="11.1796875" style="2" customWidth="1"/>
    <col min="5935" max="5946" width="8.81640625" style="2"/>
    <col min="5947" max="5947" width="10.453125" style="2" bestFit="1" customWidth="1"/>
    <col min="5948" max="5958" width="8.81640625" style="2"/>
    <col min="5959" max="5959" width="46.81640625" style="2" customWidth="1"/>
    <col min="5960" max="5960" width="36" style="2" customWidth="1"/>
    <col min="5961" max="6134" width="8.81640625" style="2"/>
    <col min="6135" max="6135" width="11.81640625" style="2" customWidth="1"/>
    <col min="6136" max="6137" width="23.1796875" style="2" customWidth="1"/>
    <col min="6138" max="6138" width="34.81640625" style="2" customWidth="1"/>
    <col min="6139" max="6139" width="27.453125" style="2" customWidth="1"/>
    <col min="6140" max="6140" width="27.81640625" style="2" customWidth="1"/>
    <col min="6141" max="6143" width="22" style="2" customWidth="1"/>
    <col min="6144" max="6144" width="33.1796875" style="2" customWidth="1"/>
    <col min="6145" max="6145" width="15.81640625" style="2" customWidth="1"/>
    <col min="6146" max="6146" width="24.81640625" style="2" customWidth="1"/>
    <col min="6147" max="6147" width="15.81640625" style="2" customWidth="1"/>
    <col min="6148" max="6148" width="15.1796875" style="2" customWidth="1"/>
    <col min="6149" max="6149" width="12.1796875" style="2" customWidth="1"/>
    <col min="6150" max="6150" width="14.54296875" style="2" customWidth="1"/>
    <col min="6151" max="6151" width="13.81640625" style="2" customWidth="1"/>
    <col min="6152" max="6153" width="15.453125" style="2" customWidth="1"/>
    <col min="6154" max="6154" width="14.1796875" style="2" customWidth="1"/>
    <col min="6155" max="6155" width="15.1796875" style="2" customWidth="1"/>
    <col min="6156" max="6156" width="14.81640625" style="2" customWidth="1"/>
    <col min="6157" max="6157" width="15.54296875" style="2" customWidth="1"/>
    <col min="6158" max="6168" width="15.81640625" style="2" customWidth="1"/>
    <col min="6169" max="6189" width="8.81640625" style="2"/>
    <col min="6190" max="6190" width="11.1796875" style="2" customWidth="1"/>
    <col min="6191" max="6202" width="8.81640625" style="2"/>
    <col min="6203" max="6203" width="10.453125" style="2" bestFit="1" customWidth="1"/>
    <col min="6204" max="6214" width="8.81640625" style="2"/>
    <col min="6215" max="6215" width="46.81640625" style="2" customWidth="1"/>
    <col min="6216" max="6216" width="36" style="2" customWidth="1"/>
    <col min="6217" max="6390" width="8.81640625" style="2"/>
    <col min="6391" max="6391" width="11.81640625" style="2" customWidth="1"/>
    <col min="6392" max="6393" width="23.1796875" style="2" customWidth="1"/>
    <col min="6394" max="6394" width="34.81640625" style="2" customWidth="1"/>
    <col min="6395" max="6395" width="27.453125" style="2" customWidth="1"/>
    <col min="6396" max="6396" width="27.81640625" style="2" customWidth="1"/>
    <col min="6397" max="6399" width="22" style="2" customWidth="1"/>
    <col min="6400" max="6400" width="33.1796875" style="2" customWidth="1"/>
    <col min="6401" max="6401" width="15.81640625" style="2" customWidth="1"/>
    <col min="6402" max="6402" width="24.81640625" style="2" customWidth="1"/>
    <col min="6403" max="6403" width="15.81640625" style="2" customWidth="1"/>
    <col min="6404" max="6404" width="15.1796875" style="2" customWidth="1"/>
    <col min="6405" max="6405" width="12.1796875" style="2" customWidth="1"/>
    <col min="6406" max="6406" width="14.54296875" style="2" customWidth="1"/>
    <col min="6407" max="6407" width="13.81640625" style="2" customWidth="1"/>
    <col min="6408" max="6409" width="15.453125" style="2" customWidth="1"/>
    <col min="6410" max="6410" width="14.1796875" style="2" customWidth="1"/>
    <col min="6411" max="6411" width="15.1796875" style="2" customWidth="1"/>
    <col min="6412" max="6412" width="14.81640625" style="2" customWidth="1"/>
    <col min="6413" max="6413" width="15.54296875" style="2" customWidth="1"/>
    <col min="6414" max="6424" width="15.81640625" style="2" customWidth="1"/>
    <col min="6425" max="6445" width="8.81640625" style="2"/>
    <col min="6446" max="6446" width="11.1796875" style="2" customWidth="1"/>
    <col min="6447" max="6458" width="8.81640625" style="2"/>
    <col min="6459" max="6459" width="10.453125" style="2" bestFit="1" customWidth="1"/>
    <col min="6460" max="6470" width="8.81640625" style="2"/>
    <col min="6471" max="6471" width="46.81640625" style="2" customWidth="1"/>
    <col min="6472" max="6472" width="36" style="2" customWidth="1"/>
    <col min="6473" max="6646" width="8.81640625" style="2"/>
    <col min="6647" max="6647" width="11.81640625" style="2" customWidth="1"/>
    <col min="6648" max="6649" width="23.1796875" style="2" customWidth="1"/>
    <col min="6650" max="6650" width="34.81640625" style="2" customWidth="1"/>
    <col min="6651" max="6651" width="27.453125" style="2" customWidth="1"/>
    <col min="6652" max="6652" width="27.81640625" style="2" customWidth="1"/>
    <col min="6653" max="6655" width="22" style="2" customWidth="1"/>
    <col min="6656" max="6656" width="33.1796875" style="2" customWidth="1"/>
    <col min="6657" max="6657" width="15.81640625" style="2" customWidth="1"/>
    <col min="6658" max="6658" width="24.81640625" style="2" customWidth="1"/>
    <col min="6659" max="6659" width="15.81640625" style="2" customWidth="1"/>
    <col min="6660" max="6660" width="15.1796875" style="2" customWidth="1"/>
    <col min="6661" max="6661" width="12.1796875" style="2" customWidth="1"/>
    <col min="6662" max="6662" width="14.54296875" style="2" customWidth="1"/>
    <col min="6663" max="6663" width="13.81640625" style="2" customWidth="1"/>
    <col min="6664" max="6665" width="15.453125" style="2" customWidth="1"/>
    <col min="6666" max="6666" width="14.1796875" style="2" customWidth="1"/>
    <col min="6667" max="6667" width="15.1796875" style="2" customWidth="1"/>
    <col min="6668" max="6668" width="14.81640625" style="2" customWidth="1"/>
    <col min="6669" max="6669" width="15.54296875" style="2" customWidth="1"/>
    <col min="6670" max="6680" width="15.81640625" style="2" customWidth="1"/>
    <col min="6681" max="6701" width="8.81640625" style="2"/>
    <col min="6702" max="6702" width="11.1796875" style="2" customWidth="1"/>
    <col min="6703" max="6714" width="8.81640625" style="2"/>
    <col min="6715" max="6715" width="10.453125" style="2" bestFit="1" customWidth="1"/>
    <col min="6716" max="6726" width="8.81640625" style="2"/>
    <col min="6727" max="6727" width="46.81640625" style="2" customWidth="1"/>
    <col min="6728" max="6728" width="36" style="2" customWidth="1"/>
    <col min="6729" max="6902" width="8.81640625" style="2"/>
    <col min="6903" max="6903" width="11.81640625" style="2" customWidth="1"/>
    <col min="6904" max="6905" width="23.1796875" style="2" customWidth="1"/>
    <col min="6906" max="6906" width="34.81640625" style="2" customWidth="1"/>
    <col min="6907" max="6907" width="27.453125" style="2" customWidth="1"/>
    <col min="6908" max="6908" width="27.81640625" style="2" customWidth="1"/>
    <col min="6909" max="6911" width="22" style="2" customWidth="1"/>
    <col min="6912" max="6912" width="33.1796875" style="2" customWidth="1"/>
    <col min="6913" max="6913" width="15.81640625" style="2" customWidth="1"/>
    <col min="6914" max="6914" width="24.81640625" style="2" customWidth="1"/>
    <col min="6915" max="6915" width="15.81640625" style="2" customWidth="1"/>
    <col min="6916" max="6916" width="15.1796875" style="2" customWidth="1"/>
    <col min="6917" max="6917" width="12.1796875" style="2" customWidth="1"/>
    <col min="6918" max="6918" width="14.54296875" style="2" customWidth="1"/>
    <col min="6919" max="6919" width="13.81640625" style="2" customWidth="1"/>
    <col min="6920" max="6921" width="15.453125" style="2" customWidth="1"/>
    <col min="6922" max="6922" width="14.1796875" style="2" customWidth="1"/>
    <col min="6923" max="6923" width="15.1796875" style="2" customWidth="1"/>
    <col min="6924" max="6924" width="14.81640625" style="2" customWidth="1"/>
    <col min="6925" max="6925" width="15.54296875" style="2" customWidth="1"/>
    <col min="6926" max="6936" width="15.81640625" style="2" customWidth="1"/>
    <col min="6937" max="6957" width="8.81640625" style="2"/>
    <col min="6958" max="6958" width="11.1796875" style="2" customWidth="1"/>
    <col min="6959" max="6970" width="8.81640625" style="2"/>
    <col min="6971" max="6971" width="10.453125" style="2" bestFit="1" customWidth="1"/>
    <col min="6972" max="6982" width="8.81640625" style="2"/>
    <col min="6983" max="6983" width="46.81640625" style="2" customWidth="1"/>
    <col min="6984" max="6984" width="36" style="2" customWidth="1"/>
    <col min="6985" max="7158" width="8.81640625" style="2"/>
    <col min="7159" max="7159" width="11.81640625" style="2" customWidth="1"/>
    <col min="7160" max="7161" width="23.1796875" style="2" customWidth="1"/>
    <col min="7162" max="7162" width="34.81640625" style="2" customWidth="1"/>
    <col min="7163" max="7163" width="27.453125" style="2" customWidth="1"/>
    <col min="7164" max="7164" width="27.81640625" style="2" customWidth="1"/>
    <col min="7165" max="7167" width="22" style="2" customWidth="1"/>
    <col min="7168" max="7168" width="33.1796875" style="2" customWidth="1"/>
    <col min="7169" max="7169" width="15.81640625" style="2" customWidth="1"/>
    <col min="7170" max="7170" width="24.81640625" style="2" customWidth="1"/>
    <col min="7171" max="7171" width="15.81640625" style="2" customWidth="1"/>
    <col min="7172" max="7172" width="15.1796875" style="2" customWidth="1"/>
    <col min="7173" max="7173" width="12.1796875" style="2" customWidth="1"/>
    <col min="7174" max="7174" width="14.54296875" style="2" customWidth="1"/>
    <col min="7175" max="7175" width="13.81640625" style="2" customWidth="1"/>
    <col min="7176" max="7177" width="15.453125" style="2" customWidth="1"/>
    <col min="7178" max="7178" width="14.1796875" style="2" customWidth="1"/>
    <col min="7179" max="7179" width="15.1796875" style="2" customWidth="1"/>
    <col min="7180" max="7180" width="14.81640625" style="2" customWidth="1"/>
    <col min="7181" max="7181" width="15.54296875" style="2" customWidth="1"/>
    <col min="7182" max="7192" width="15.81640625" style="2" customWidth="1"/>
    <col min="7193" max="7213" width="8.81640625" style="2"/>
    <col min="7214" max="7214" width="11.1796875" style="2" customWidth="1"/>
    <col min="7215" max="7226" width="8.81640625" style="2"/>
    <col min="7227" max="7227" width="10.453125" style="2" bestFit="1" customWidth="1"/>
    <col min="7228" max="7238" width="8.81640625" style="2"/>
    <col min="7239" max="7239" width="46.81640625" style="2" customWidth="1"/>
    <col min="7240" max="7240" width="36" style="2" customWidth="1"/>
    <col min="7241" max="7414" width="8.81640625" style="2"/>
    <col min="7415" max="7415" width="11.81640625" style="2" customWidth="1"/>
    <col min="7416" max="7417" width="23.1796875" style="2" customWidth="1"/>
    <col min="7418" max="7418" width="34.81640625" style="2" customWidth="1"/>
    <col min="7419" max="7419" width="27.453125" style="2" customWidth="1"/>
    <col min="7420" max="7420" width="27.81640625" style="2" customWidth="1"/>
    <col min="7421" max="7423" width="22" style="2" customWidth="1"/>
    <col min="7424" max="7424" width="33.1796875" style="2" customWidth="1"/>
    <col min="7425" max="7425" width="15.81640625" style="2" customWidth="1"/>
    <col min="7426" max="7426" width="24.81640625" style="2" customWidth="1"/>
    <col min="7427" max="7427" width="15.81640625" style="2" customWidth="1"/>
    <col min="7428" max="7428" width="15.1796875" style="2" customWidth="1"/>
    <col min="7429" max="7429" width="12.1796875" style="2" customWidth="1"/>
    <col min="7430" max="7430" width="14.54296875" style="2" customWidth="1"/>
    <col min="7431" max="7431" width="13.81640625" style="2" customWidth="1"/>
    <col min="7432" max="7433" width="15.453125" style="2" customWidth="1"/>
    <col min="7434" max="7434" width="14.1796875" style="2" customWidth="1"/>
    <col min="7435" max="7435" width="15.1796875" style="2" customWidth="1"/>
    <col min="7436" max="7436" width="14.81640625" style="2" customWidth="1"/>
    <col min="7437" max="7437" width="15.54296875" style="2" customWidth="1"/>
    <col min="7438" max="7448" width="15.81640625" style="2" customWidth="1"/>
    <col min="7449" max="7469" width="8.81640625" style="2"/>
    <col min="7470" max="7470" width="11.1796875" style="2" customWidth="1"/>
    <col min="7471" max="7482" width="8.81640625" style="2"/>
    <col min="7483" max="7483" width="10.453125" style="2" bestFit="1" customWidth="1"/>
    <col min="7484" max="7494" width="8.81640625" style="2"/>
    <col min="7495" max="7495" width="46.81640625" style="2" customWidth="1"/>
    <col min="7496" max="7496" width="36" style="2" customWidth="1"/>
    <col min="7497" max="7670" width="8.81640625" style="2"/>
    <col min="7671" max="7671" width="11.81640625" style="2" customWidth="1"/>
    <col min="7672" max="7673" width="23.1796875" style="2" customWidth="1"/>
    <col min="7674" max="7674" width="34.81640625" style="2" customWidth="1"/>
    <col min="7675" max="7675" width="27.453125" style="2" customWidth="1"/>
    <col min="7676" max="7676" width="27.81640625" style="2" customWidth="1"/>
    <col min="7677" max="7679" width="22" style="2" customWidth="1"/>
    <col min="7680" max="7680" width="33.1796875" style="2" customWidth="1"/>
    <col min="7681" max="7681" width="15.81640625" style="2" customWidth="1"/>
    <col min="7682" max="7682" width="24.81640625" style="2" customWidth="1"/>
    <col min="7683" max="7683" width="15.81640625" style="2" customWidth="1"/>
    <col min="7684" max="7684" width="15.1796875" style="2" customWidth="1"/>
    <col min="7685" max="7685" width="12.1796875" style="2" customWidth="1"/>
    <col min="7686" max="7686" width="14.54296875" style="2" customWidth="1"/>
    <col min="7687" max="7687" width="13.81640625" style="2" customWidth="1"/>
    <col min="7688" max="7689" width="15.453125" style="2" customWidth="1"/>
    <col min="7690" max="7690" width="14.1796875" style="2" customWidth="1"/>
    <col min="7691" max="7691" width="15.1796875" style="2" customWidth="1"/>
    <col min="7692" max="7692" width="14.81640625" style="2" customWidth="1"/>
    <col min="7693" max="7693" width="15.54296875" style="2" customWidth="1"/>
    <col min="7694" max="7704" width="15.81640625" style="2" customWidth="1"/>
    <col min="7705" max="7725" width="8.81640625" style="2"/>
    <col min="7726" max="7726" width="11.1796875" style="2" customWidth="1"/>
    <col min="7727" max="7738" width="8.81640625" style="2"/>
    <col min="7739" max="7739" width="10.453125" style="2" bestFit="1" customWidth="1"/>
    <col min="7740" max="7750" width="8.81640625" style="2"/>
    <col min="7751" max="7751" width="46.81640625" style="2" customWidth="1"/>
    <col min="7752" max="7752" width="36" style="2" customWidth="1"/>
    <col min="7753" max="7926" width="8.81640625" style="2"/>
    <col min="7927" max="7927" width="11.81640625" style="2" customWidth="1"/>
    <col min="7928" max="7929" width="23.1796875" style="2" customWidth="1"/>
    <col min="7930" max="7930" width="34.81640625" style="2" customWidth="1"/>
    <col min="7931" max="7931" width="27.453125" style="2" customWidth="1"/>
    <col min="7932" max="7932" width="27.81640625" style="2" customWidth="1"/>
    <col min="7933" max="7935" width="22" style="2" customWidth="1"/>
    <col min="7936" max="7936" width="33.1796875" style="2" customWidth="1"/>
    <col min="7937" max="7937" width="15.81640625" style="2" customWidth="1"/>
    <col min="7938" max="7938" width="24.81640625" style="2" customWidth="1"/>
    <col min="7939" max="7939" width="15.81640625" style="2" customWidth="1"/>
    <col min="7940" max="7940" width="15.1796875" style="2" customWidth="1"/>
    <col min="7941" max="7941" width="12.1796875" style="2" customWidth="1"/>
    <col min="7942" max="7942" width="14.54296875" style="2" customWidth="1"/>
    <col min="7943" max="7943" width="13.81640625" style="2" customWidth="1"/>
    <col min="7944" max="7945" width="15.453125" style="2" customWidth="1"/>
    <col min="7946" max="7946" width="14.1796875" style="2" customWidth="1"/>
    <col min="7947" max="7947" width="15.1796875" style="2" customWidth="1"/>
    <col min="7948" max="7948" width="14.81640625" style="2" customWidth="1"/>
    <col min="7949" max="7949" width="15.54296875" style="2" customWidth="1"/>
    <col min="7950" max="7960" width="15.81640625" style="2" customWidth="1"/>
    <col min="7961" max="7981" width="8.81640625" style="2"/>
    <col min="7982" max="7982" width="11.1796875" style="2" customWidth="1"/>
    <col min="7983" max="7994" width="8.81640625" style="2"/>
    <col min="7995" max="7995" width="10.453125" style="2" bestFit="1" customWidth="1"/>
    <col min="7996" max="8006" width="8.81640625" style="2"/>
    <col min="8007" max="8007" width="46.81640625" style="2" customWidth="1"/>
    <col min="8008" max="8008" width="36" style="2" customWidth="1"/>
    <col min="8009" max="8182" width="8.81640625" style="2"/>
    <col min="8183" max="8183" width="11.81640625" style="2" customWidth="1"/>
    <col min="8184" max="8185" width="23.1796875" style="2" customWidth="1"/>
    <col min="8186" max="8186" width="34.81640625" style="2" customWidth="1"/>
    <col min="8187" max="8187" width="27.453125" style="2" customWidth="1"/>
    <col min="8188" max="8188" width="27.81640625" style="2" customWidth="1"/>
    <col min="8189" max="8191" width="22" style="2" customWidth="1"/>
    <col min="8192" max="8192" width="33.1796875" style="2" customWidth="1"/>
    <col min="8193" max="8193" width="15.81640625" style="2" customWidth="1"/>
    <col min="8194" max="8194" width="24.81640625" style="2" customWidth="1"/>
    <col min="8195" max="8195" width="15.81640625" style="2" customWidth="1"/>
    <col min="8196" max="8196" width="15.1796875" style="2" customWidth="1"/>
    <col min="8197" max="8197" width="12.1796875" style="2" customWidth="1"/>
    <col min="8198" max="8198" width="14.54296875" style="2" customWidth="1"/>
    <col min="8199" max="8199" width="13.81640625" style="2" customWidth="1"/>
    <col min="8200" max="8201" width="15.453125" style="2" customWidth="1"/>
    <col min="8202" max="8202" width="14.1796875" style="2" customWidth="1"/>
    <col min="8203" max="8203" width="15.1796875" style="2" customWidth="1"/>
    <col min="8204" max="8204" width="14.81640625" style="2" customWidth="1"/>
    <col min="8205" max="8205" width="15.54296875" style="2" customWidth="1"/>
    <col min="8206" max="8216" width="15.81640625" style="2" customWidth="1"/>
    <col min="8217" max="8237" width="8.81640625" style="2"/>
    <col min="8238" max="8238" width="11.1796875" style="2" customWidth="1"/>
    <col min="8239" max="8250" width="8.81640625" style="2"/>
    <col min="8251" max="8251" width="10.453125" style="2" bestFit="1" customWidth="1"/>
    <col min="8252" max="8262" width="8.81640625" style="2"/>
    <col min="8263" max="8263" width="46.81640625" style="2" customWidth="1"/>
    <col min="8264" max="8264" width="36" style="2" customWidth="1"/>
    <col min="8265" max="8438" width="8.81640625" style="2"/>
    <col min="8439" max="8439" width="11.81640625" style="2" customWidth="1"/>
    <col min="8440" max="8441" width="23.1796875" style="2" customWidth="1"/>
    <col min="8442" max="8442" width="34.81640625" style="2" customWidth="1"/>
    <col min="8443" max="8443" width="27.453125" style="2" customWidth="1"/>
    <col min="8444" max="8444" width="27.81640625" style="2" customWidth="1"/>
    <col min="8445" max="8447" width="22" style="2" customWidth="1"/>
    <col min="8448" max="8448" width="33.1796875" style="2" customWidth="1"/>
    <col min="8449" max="8449" width="15.81640625" style="2" customWidth="1"/>
    <col min="8450" max="8450" width="24.81640625" style="2" customWidth="1"/>
    <col min="8451" max="8451" width="15.81640625" style="2" customWidth="1"/>
    <col min="8452" max="8452" width="15.1796875" style="2" customWidth="1"/>
    <col min="8453" max="8453" width="12.1796875" style="2" customWidth="1"/>
    <col min="8454" max="8454" width="14.54296875" style="2" customWidth="1"/>
    <col min="8455" max="8455" width="13.81640625" style="2" customWidth="1"/>
    <col min="8456" max="8457" width="15.453125" style="2" customWidth="1"/>
    <col min="8458" max="8458" width="14.1796875" style="2" customWidth="1"/>
    <col min="8459" max="8459" width="15.1796875" style="2" customWidth="1"/>
    <col min="8460" max="8460" width="14.81640625" style="2" customWidth="1"/>
    <col min="8461" max="8461" width="15.54296875" style="2" customWidth="1"/>
    <col min="8462" max="8472" width="15.81640625" style="2" customWidth="1"/>
    <col min="8473" max="8493" width="8.81640625" style="2"/>
    <col min="8494" max="8494" width="11.1796875" style="2" customWidth="1"/>
    <col min="8495" max="8506" width="8.81640625" style="2"/>
    <col min="8507" max="8507" width="10.453125" style="2" bestFit="1" customWidth="1"/>
    <col min="8508" max="8518" width="8.81640625" style="2"/>
    <col min="8519" max="8519" width="46.81640625" style="2" customWidth="1"/>
    <col min="8520" max="8520" width="36" style="2" customWidth="1"/>
    <col min="8521" max="8694" width="8.81640625" style="2"/>
    <col min="8695" max="8695" width="11.81640625" style="2" customWidth="1"/>
    <col min="8696" max="8697" width="23.1796875" style="2" customWidth="1"/>
    <col min="8698" max="8698" width="34.81640625" style="2" customWidth="1"/>
    <col min="8699" max="8699" width="27.453125" style="2" customWidth="1"/>
    <col min="8700" max="8700" width="27.81640625" style="2" customWidth="1"/>
    <col min="8701" max="8703" width="22" style="2" customWidth="1"/>
    <col min="8704" max="8704" width="33.1796875" style="2" customWidth="1"/>
    <col min="8705" max="8705" width="15.81640625" style="2" customWidth="1"/>
    <col min="8706" max="8706" width="24.81640625" style="2" customWidth="1"/>
    <col min="8707" max="8707" width="15.81640625" style="2" customWidth="1"/>
    <col min="8708" max="8708" width="15.1796875" style="2" customWidth="1"/>
    <col min="8709" max="8709" width="12.1796875" style="2" customWidth="1"/>
    <col min="8710" max="8710" width="14.54296875" style="2" customWidth="1"/>
    <col min="8711" max="8711" width="13.81640625" style="2" customWidth="1"/>
    <col min="8712" max="8713" width="15.453125" style="2" customWidth="1"/>
    <col min="8714" max="8714" width="14.1796875" style="2" customWidth="1"/>
    <col min="8715" max="8715" width="15.1796875" style="2" customWidth="1"/>
    <col min="8716" max="8716" width="14.81640625" style="2" customWidth="1"/>
    <col min="8717" max="8717" width="15.54296875" style="2" customWidth="1"/>
    <col min="8718" max="8728" width="15.81640625" style="2" customWidth="1"/>
    <col min="8729" max="8749" width="8.81640625" style="2"/>
    <col min="8750" max="8750" width="11.1796875" style="2" customWidth="1"/>
    <col min="8751" max="8762" width="8.81640625" style="2"/>
    <col min="8763" max="8763" width="10.453125" style="2" bestFit="1" customWidth="1"/>
    <col min="8764" max="8774" width="8.81640625" style="2"/>
    <col min="8775" max="8775" width="46.81640625" style="2" customWidth="1"/>
    <col min="8776" max="8776" width="36" style="2" customWidth="1"/>
    <col min="8777" max="8950" width="8.81640625" style="2"/>
    <col min="8951" max="8951" width="11.81640625" style="2" customWidth="1"/>
    <col min="8952" max="8953" width="23.1796875" style="2" customWidth="1"/>
    <col min="8954" max="8954" width="34.81640625" style="2" customWidth="1"/>
    <col min="8955" max="8955" width="27.453125" style="2" customWidth="1"/>
    <col min="8956" max="8956" width="27.81640625" style="2" customWidth="1"/>
    <col min="8957" max="8959" width="22" style="2" customWidth="1"/>
    <col min="8960" max="8960" width="33.1796875" style="2" customWidth="1"/>
    <col min="8961" max="8961" width="15.81640625" style="2" customWidth="1"/>
    <col min="8962" max="8962" width="24.81640625" style="2" customWidth="1"/>
    <col min="8963" max="8963" width="15.81640625" style="2" customWidth="1"/>
    <col min="8964" max="8964" width="15.1796875" style="2" customWidth="1"/>
    <col min="8965" max="8965" width="12.1796875" style="2" customWidth="1"/>
    <col min="8966" max="8966" width="14.54296875" style="2" customWidth="1"/>
    <col min="8967" max="8967" width="13.81640625" style="2" customWidth="1"/>
    <col min="8968" max="8969" width="15.453125" style="2" customWidth="1"/>
    <col min="8970" max="8970" width="14.1796875" style="2" customWidth="1"/>
    <col min="8971" max="8971" width="15.1796875" style="2" customWidth="1"/>
    <col min="8972" max="8972" width="14.81640625" style="2" customWidth="1"/>
    <col min="8973" max="8973" width="15.54296875" style="2" customWidth="1"/>
    <col min="8974" max="8984" width="15.81640625" style="2" customWidth="1"/>
    <col min="8985" max="9005" width="8.81640625" style="2"/>
    <col min="9006" max="9006" width="11.1796875" style="2" customWidth="1"/>
    <col min="9007" max="9018" width="8.81640625" style="2"/>
    <col min="9019" max="9019" width="10.453125" style="2" bestFit="1" customWidth="1"/>
    <col min="9020" max="9030" width="8.81640625" style="2"/>
    <col min="9031" max="9031" width="46.81640625" style="2" customWidth="1"/>
    <col min="9032" max="9032" width="36" style="2" customWidth="1"/>
    <col min="9033" max="9206" width="8.81640625" style="2"/>
    <col min="9207" max="9207" width="11.81640625" style="2" customWidth="1"/>
    <col min="9208" max="9209" width="23.1796875" style="2" customWidth="1"/>
    <col min="9210" max="9210" width="34.81640625" style="2" customWidth="1"/>
    <col min="9211" max="9211" width="27.453125" style="2" customWidth="1"/>
    <col min="9212" max="9212" width="27.81640625" style="2" customWidth="1"/>
    <col min="9213" max="9215" width="22" style="2" customWidth="1"/>
    <col min="9216" max="9216" width="33.1796875" style="2" customWidth="1"/>
    <col min="9217" max="9217" width="15.81640625" style="2" customWidth="1"/>
    <col min="9218" max="9218" width="24.81640625" style="2" customWidth="1"/>
    <col min="9219" max="9219" width="15.81640625" style="2" customWidth="1"/>
    <col min="9220" max="9220" width="15.1796875" style="2" customWidth="1"/>
    <col min="9221" max="9221" width="12.1796875" style="2" customWidth="1"/>
    <col min="9222" max="9222" width="14.54296875" style="2" customWidth="1"/>
    <col min="9223" max="9223" width="13.81640625" style="2" customWidth="1"/>
    <col min="9224" max="9225" width="15.453125" style="2" customWidth="1"/>
    <col min="9226" max="9226" width="14.1796875" style="2" customWidth="1"/>
    <col min="9227" max="9227" width="15.1796875" style="2" customWidth="1"/>
    <col min="9228" max="9228" width="14.81640625" style="2" customWidth="1"/>
    <col min="9229" max="9229" width="15.54296875" style="2" customWidth="1"/>
    <col min="9230" max="9240" width="15.81640625" style="2" customWidth="1"/>
    <col min="9241" max="9261" width="8.81640625" style="2"/>
    <col min="9262" max="9262" width="11.1796875" style="2" customWidth="1"/>
    <col min="9263" max="9274" width="8.81640625" style="2"/>
    <col min="9275" max="9275" width="10.453125" style="2" bestFit="1" customWidth="1"/>
    <col min="9276" max="9286" width="8.81640625" style="2"/>
    <col min="9287" max="9287" width="46.81640625" style="2" customWidth="1"/>
    <col min="9288" max="9288" width="36" style="2" customWidth="1"/>
    <col min="9289" max="9462" width="8.81640625" style="2"/>
    <col min="9463" max="9463" width="11.81640625" style="2" customWidth="1"/>
    <col min="9464" max="9465" width="23.1796875" style="2" customWidth="1"/>
    <col min="9466" max="9466" width="34.81640625" style="2" customWidth="1"/>
    <col min="9467" max="9467" width="27.453125" style="2" customWidth="1"/>
    <col min="9468" max="9468" width="27.81640625" style="2" customWidth="1"/>
    <col min="9469" max="9471" width="22" style="2" customWidth="1"/>
    <col min="9472" max="9472" width="33.1796875" style="2" customWidth="1"/>
    <col min="9473" max="9473" width="15.81640625" style="2" customWidth="1"/>
    <col min="9474" max="9474" width="24.81640625" style="2" customWidth="1"/>
    <col min="9475" max="9475" width="15.81640625" style="2" customWidth="1"/>
    <col min="9476" max="9476" width="15.1796875" style="2" customWidth="1"/>
    <col min="9477" max="9477" width="12.1796875" style="2" customWidth="1"/>
    <col min="9478" max="9478" width="14.54296875" style="2" customWidth="1"/>
    <col min="9479" max="9479" width="13.81640625" style="2" customWidth="1"/>
    <col min="9480" max="9481" width="15.453125" style="2" customWidth="1"/>
    <col min="9482" max="9482" width="14.1796875" style="2" customWidth="1"/>
    <col min="9483" max="9483" width="15.1796875" style="2" customWidth="1"/>
    <col min="9484" max="9484" width="14.81640625" style="2" customWidth="1"/>
    <col min="9485" max="9485" width="15.54296875" style="2" customWidth="1"/>
    <col min="9486" max="9496" width="15.81640625" style="2" customWidth="1"/>
    <col min="9497" max="9517" width="8.81640625" style="2"/>
    <col min="9518" max="9518" width="11.1796875" style="2" customWidth="1"/>
    <col min="9519" max="9530" width="8.81640625" style="2"/>
    <col min="9531" max="9531" width="10.453125" style="2" bestFit="1" customWidth="1"/>
    <col min="9532" max="9542" width="8.81640625" style="2"/>
    <col min="9543" max="9543" width="46.81640625" style="2" customWidth="1"/>
    <col min="9544" max="9544" width="36" style="2" customWidth="1"/>
    <col min="9545" max="9718" width="8.81640625" style="2"/>
    <col min="9719" max="9719" width="11.81640625" style="2" customWidth="1"/>
    <col min="9720" max="9721" width="23.1796875" style="2" customWidth="1"/>
    <col min="9722" max="9722" width="34.81640625" style="2" customWidth="1"/>
    <col min="9723" max="9723" width="27.453125" style="2" customWidth="1"/>
    <col min="9724" max="9724" width="27.81640625" style="2" customWidth="1"/>
    <col min="9725" max="9727" width="22" style="2" customWidth="1"/>
    <col min="9728" max="9728" width="33.1796875" style="2" customWidth="1"/>
    <col min="9729" max="9729" width="15.81640625" style="2" customWidth="1"/>
    <col min="9730" max="9730" width="24.81640625" style="2" customWidth="1"/>
    <col min="9731" max="9731" width="15.81640625" style="2" customWidth="1"/>
    <col min="9732" max="9732" width="15.1796875" style="2" customWidth="1"/>
    <col min="9733" max="9733" width="12.1796875" style="2" customWidth="1"/>
    <col min="9734" max="9734" width="14.54296875" style="2" customWidth="1"/>
    <col min="9735" max="9735" width="13.81640625" style="2" customWidth="1"/>
    <col min="9736" max="9737" width="15.453125" style="2" customWidth="1"/>
    <col min="9738" max="9738" width="14.1796875" style="2" customWidth="1"/>
    <col min="9739" max="9739" width="15.1796875" style="2" customWidth="1"/>
    <col min="9740" max="9740" width="14.81640625" style="2" customWidth="1"/>
    <col min="9741" max="9741" width="15.54296875" style="2" customWidth="1"/>
    <col min="9742" max="9752" width="15.81640625" style="2" customWidth="1"/>
    <col min="9753" max="9773" width="8.81640625" style="2"/>
    <col min="9774" max="9774" width="11.1796875" style="2" customWidth="1"/>
    <col min="9775" max="9786" width="8.81640625" style="2"/>
    <col min="9787" max="9787" width="10.453125" style="2" bestFit="1" customWidth="1"/>
    <col min="9788" max="9798" width="8.81640625" style="2"/>
    <col min="9799" max="9799" width="46.81640625" style="2" customWidth="1"/>
    <col min="9800" max="9800" width="36" style="2" customWidth="1"/>
    <col min="9801" max="9974" width="8.81640625" style="2"/>
    <col min="9975" max="9975" width="11.81640625" style="2" customWidth="1"/>
    <col min="9976" max="9977" width="23.1796875" style="2" customWidth="1"/>
    <col min="9978" max="9978" width="34.81640625" style="2" customWidth="1"/>
    <col min="9979" max="9979" width="27.453125" style="2" customWidth="1"/>
    <col min="9980" max="9980" width="27.81640625" style="2" customWidth="1"/>
    <col min="9981" max="9983" width="22" style="2" customWidth="1"/>
    <col min="9984" max="9984" width="33.1796875" style="2" customWidth="1"/>
    <col min="9985" max="9985" width="15.81640625" style="2" customWidth="1"/>
    <col min="9986" max="9986" width="24.81640625" style="2" customWidth="1"/>
    <col min="9987" max="9987" width="15.81640625" style="2" customWidth="1"/>
    <col min="9988" max="9988" width="15.1796875" style="2" customWidth="1"/>
    <col min="9989" max="9989" width="12.1796875" style="2" customWidth="1"/>
    <col min="9990" max="9990" width="14.54296875" style="2" customWidth="1"/>
    <col min="9991" max="9991" width="13.81640625" style="2" customWidth="1"/>
    <col min="9992" max="9993" width="15.453125" style="2" customWidth="1"/>
    <col min="9994" max="9994" width="14.1796875" style="2" customWidth="1"/>
    <col min="9995" max="9995" width="15.1796875" style="2" customWidth="1"/>
    <col min="9996" max="9996" width="14.81640625" style="2" customWidth="1"/>
    <col min="9997" max="9997" width="15.54296875" style="2" customWidth="1"/>
    <col min="9998" max="10008" width="15.81640625" style="2" customWidth="1"/>
    <col min="10009" max="10029" width="8.81640625" style="2"/>
    <col min="10030" max="10030" width="11.1796875" style="2" customWidth="1"/>
    <col min="10031" max="10042" width="8.81640625" style="2"/>
    <col min="10043" max="10043" width="10.453125" style="2" bestFit="1" customWidth="1"/>
    <col min="10044" max="10054" width="8.81640625" style="2"/>
    <col min="10055" max="10055" width="46.81640625" style="2" customWidth="1"/>
    <col min="10056" max="10056" width="36" style="2" customWidth="1"/>
    <col min="10057" max="10230" width="8.81640625" style="2"/>
    <col min="10231" max="10231" width="11.81640625" style="2" customWidth="1"/>
    <col min="10232" max="10233" width="23.1796875" style="2" customWidth="1"/>
    <col min="10234" max="10234" width="34.81640625" style="2" customWidth="1"/>
    <col min="10235" max="10235" width="27.453125" style="2" customWidth="1"/>
    <col min="10236" max="10236" width="27.81640625" style="2" customWidth="1"/>
    <col min="10237" max="10239" width="22" style="2" customWidth="1"/>
    <col min="10240" max="10240" width="33.1796875" style="2" customWidth="1"/>
    <col min="10241" max="10241" width="15.81640625" style="2" customWidth="1"/>
    <col min="10242" max="10242" width="24.81640625" style="2" customWidth="1"/>
    <col min="10243" max="10243" width="15.81640625" style="2" customWidth="1"/>
    <col min="10244" max="10244" width="15.1796875" style="2" customWidth="1"/>
    <col min="10245" max="10245" width="12.1796875" style="2" customWidth="1"/>
    <col min="10246" max="10246" width="14.54296875" style="2" customWidth="1"/>
    <col min="10247" max="10247" width="13.81640625" style="2" customWidth="1"/>
    <col min="10248" max="10249" width="15.453125" style="2" customWidth="1"/>
    <col min="10250" max="10250" width="14.1796875" style="2" customWidth="1"/>
    <col min="10251" max="10251" width="15.1796875" style="2" customWidth="1"/>
    <col min="10252" max="10252" width="14.81640625" style="2" customWidth="1"/>
    <col min="10253" max="10253" width="15.54296875" style="2" customWidth="1"/>
    <col min="10254" max="10264" width="15.81640625" style="2" customWidth="1"/>
    <col min="10265" max="10285" width="8.81640625" style="2"/>
    <col min="10286" max="10286" width="11.1796875" style="2" customWidth="1"/>
    <col min="10287" max="10298" width="8.81640625" style="2"/>
    <col min="10299" max="10299" width="10.453125" style="2" bestFit="1" customWidth="1"/>
    <col min="10300" max="10310" width="8.81640625" style="2"/>
    <col min="10311" max="10311" width="46.81640625" style="2" customWidth="1"/>
    <col min="10312" max="10312" width="36" style="2" customWidth="1"/>
    <col min="10313" max="10486" width="8.81640625" style="2"/>
    <col min="10487" max="10487" width="11.81640625" style="2" customWidth="1"/>
    <col min="10488" max="10489" width="23.1796875" style="2" customWidth="1"/>
    <col min="10490" max="10490" width="34.81640625" style="2" customWidth="1"/>
    <col min="10491" max="10491" width="27.453125" style="2" customWidth="1"/>
    <col min="10492" max="10492" width="27.81640625" style="2" customWidth="1"/>
    <col min="10493" max="10495" width="22" style="2" customWidth="1"/>
    <col min="10496" max="10496" width="33.1796875" style="2" customWidth="1"/>
    <col min="10497" max="10497" width="15.81640625" style="2" customWidth="1"/>
    <col min="10498" max="10498" width="24.81640625" style="2" customWidth="1"/>
    <col min="10499" max="10499" width="15.81640625" style="2" customWidth="1"/>
    <col min="10500" max="10500" width="15.1796875" style="2" customWidth="1"/>
    <col min="10501" max="10501" width="12.1796875" style="2" customWidth="1"/>
    <col min="10502" max="10502" width="14.54296875" style="2" customWidth="1"/>
    <col min="10503" max="10503" width="13.81640625" style="2" customWidth="1"/>
    <col min="10504" max="10505" width="15.453125" style="2" customWidth="1"/>
    <col min="10506" max="10506" width="14.1796875" style="2" customWidth="1"/>
    <col min="10507" max="10507" width="15.1796875" style="2" customWidth="1"/>
    <col min="10508" max="10508" width="14.81640625" style="2" customWidth="1"/>
    <col min="10509" max="10509" width="15.54296875" style="2" customWidth="1"/>
    <col min="10510" max="10520" width="15.81640625" style="2" customWidth="1"/>
    <col min="10521" max="10541" width="8.81640625" style="2"/>
    <col min="10542" max="10542" width="11.1796875" style="2" customWidth="1"/>
    <col min="10543" max="10554" width="8.81640625" style="2"/>
    <col min="10555" max="10555" width="10.453125" style="2" bestFit="1" customWidth="1"/>
    <col min="10556" max="10566" width="8.81640625" style="2"/>
    <col min="10567" max="10567" width="46.81640625" style="2" customWidth="1"/>
    <col min="10568" max="10568" width="36" style="2" customWidth="1"/>
    <col min="10569" max="10742" width="8.81640625" style="2"/>
    <col min="10743" max="10743" width="11.81640625" style="2" customWidth="1"/>
    <col min="10744" max="10745" width="23.1796875" style="2" customWidth="1"/>
    <col min="10746" max="10746" width="34.81640625" style="2" customWidth="1"/>
    <col min="10747" max="10747" width="27.453125" style="2" customWidth="1"/>
    <col min="10748" max="10748" width="27.81640625" style="2" customWidth="1"/>
    <col min="10749" max="10751" width="22" style="2" customWidth="1"/>
    <col min="10752" max="10752" width="33.1796875" style="2" customWidth="1"/>
    <col min="10753" max="10753" width="15.81640625" style="2" customWidth="1"/>
    <col min="10754" max="10754" width="24.81640625" style="2" customWidth="1"/>
    <col min="10755" max="10755" width="15.81640625" style="2" customWidth="1"/>
    <col min="10756" max="10756" width="15.1796875" style="2" customWidth="1"/>
    <col min="10757" max="10757" width="12.1796875" style="2" customWidth="1"/>
    <col min="10758" max="10758" width="14.54296875" style="2" customWidth="1"/>
    <col min="10759" max="10759" width="13.81640625" style="2" customWidth="1"/>
    <col min="10760" max="10761" width="15.453125" style="2" customWidth="1"/>
    <col min="10762" max="10762" width="14.1796875" style="2" customWidth="1"/>
    <col min="10763" max="10763" width="15.1796875" style="2" customWidth="1"/>
    <col min="10764" max="10764" width="14.81640625" style="2" customWidth="1"/>
    <col min="10765" max="10765" width="15.54296875" style="2" customWidth="1"/>
    <col min="10766" max="10776" width="15.81640625" style="2" customWidth="1"/>
    <col min="10777" max="10797" width="8.81640625" style="2"/>
    <col min="10798" max="10798" width="11.1796875" style="2" customWidth="1"/>
    <col min="10799" max="10810" width="8.81640625" style="2"/>
    <col min="10811" max="10811" width="10.453125" style="2" bestFit="1" customWidth="1"/>
    <col min="10812" max="10822" width="8.81640625" style="2"/>
    <col min="10823" max="10823" width="46.81640625" style="2" customWidth="1"/>
    <col min="10824" max="10824" width="36" style="2" customWidth="1"/>
    <col min="10825" max="10998" width="8.81640625" style="2"/>
    <col min="10999" max="10999" width="11.81640625" style="2" customWidth="1"/>
    <col min="11000" max="11001" width="23.1796875" style="2" customWidth="1"/>
    <col min="11002" max="11002" width="34.81640625" style="2" customWidth="1"/>
    <col min="11003" max="11003" width="27.453125" style="2" customWidth="1"/>
    <col min="11004" max="11004" width="27.81640625" style="2" customWidth="1"/>
    <col min="11005" max="11007" width="22" style="2" customWidth="1"/>
    <col min="11008" max="11008" width="33.1796875" style="2" customWidth="1"/>
    <col min="11009" max="11009" width="15.81640625" style="2" customWidth="1"/>
    <col min="11010" max="11010" width="24.81640625" style="2" customWidth="1"/>
    <col min="11011" max="11011" width="15.81640625" style="2" customWidth="1"/>
    <col min="11012" max="11012" width="15.1796875" style="2" customWidth="1"/>
    <col min="11013" max="11013" width="12.1796875" style="2" customWidth="1"/>
    <col min="11014" max="11014" width="14.54296875" style="2" customWidth="1"/>
    <col min="11015" max="11015" width="13.81640625" style="2" customWidth="1"/>
    <col min="11016" max="11017" width="15.453125" style="2" customWidth="1"/>
    <col min="11018" max="11018" width="14.1796875" style="2" customWidth="1"/>
    <col min="11019" max="11019" width="15.1796875" style="2" customWidth="1"/>
    <col min="11020" max="11020" width="14.81640625" style="2" customWidth="1"/>
    <col min="11021" max="11021" width="15.54296875" style="2" customWidth="1"/>
    <col min="11022" max="11032" width="15.81640625" style="2" customWidth="1"/>
    <col min="11033" max="11053" width="8.81640625" style="2"/>
    <col min="11054" max="11054" width="11.1796875" style="2" customWidth="1"/>
    <col min="11055" max="11066" width="8.81640625" style="2"/>
    <col min="11067" max="11067" width="10.453125" style="2" bestFit="1" customWidth="1"/>
    <col min="11068" max="11078" width="8.81640625" style="2"/>
    <col min="11079" max="11079" width="46.81640625" style="2" customWidth="1"/>
    <col min="11080" max="11080" width="36" style="2" customWidth="1"/>
    <col min="11081" max="11254" width="8.81640625" style="2"/>
    <col min="11255" max="11255" width="11.81640625" style="2" customWidth="1"/>
    <col min="11256" max="11257" width="23.1796875" style="2" customWidth="1"/>
    <col min="11258" max="11258" width="34.81640625" style="2" customWidth="1"/>
    <col min="11259" max="11259" width="27.453125" style="2" customWidth="1"/>
    <col min="11260" max="11260" width="27.81640625" style="2" customWidth="1"/>
    <col min="11261" max="11263" width="22" style="2" customWidth="1"/>
    <col min="11264" max="11264" width="33.1796875" style="2" customWidth="1"/>
    <col min="11265" max="11265" width="15.81640625" style="2" customWidth="1"/>
    <col min="11266" max="11266" width="24.81640625" style="2" customWidth="1"/>
    <col min="11267" max="11267" width="15.81640625" style="2" customWidth="1"/>
    <col min="11268" max="11268" width="15.1796875" style="2" customWidth="1"/>
    <col min="11269" max="11269" width="12.1796875" style="2" customWidth="1"/>
    <col min="11270" max="11270" width="14.54296875" style="2" customWidth="1"/>
    <col min="11271" max="11271" width="13.81640625" style="2" customWidth="1"/>
    <col min="11272" max="11273" width="15.453125" style="2" customWidth="1"/>
    <col min="11274" max="11274" width="14.1796875" style="2" customWidth="1"/>
    <col min="11275" max="11275" width="15.1796875" style="2" customWidth="1"/>
    <col min="11276" max="11276" width="14.81640625" style="2" customWidth="1"/>
    <col min="11277" max="11277" width="15.54296875" style="2" customWidth="1"/>
    <col min="11278" max="11288" width="15.81640625" style="2" customWidth="1"/>
    <col min="11289" max="11309" width="8.81640625" style="2"/>
    <col min="11310" max="11310" width="11.1796875" style="2" customWidth="1"/>
    <col min="11311" max="11322" width="8.81640625" style="2"/>
    <col min="11323" max="11323" width="10.453125" style="2" bestFit="1" customWidth="1"/>
    <col min="11324" max="11334" width="8.81640625" style="2"/>
    <col min="11335" max="11335" width="46.81640625" style="2" customWidth="1"/>
    <col min="11336" max="11336" width="36" style="2" customWidth="1"/>
    <col min="11337" max="11510" width="8.81640625" style="2"/>
    <col min="11511" max="11511" width="11.81640625" style="2" customWidth="1"/>
    <col min="11512" max="11513" width="23.1796875" style="2" customWidth="1"/>
    <col min="11514" max="11514" width="34.81640625" style="2" customWidth="1"/>
    <col min="11515" max="11515" width="27.453125" style="2" customWidth="1"/>
    <col min="11516" max="11516" width="27.81640625" style="2" customWidth="1"/>
    <col min="11517" max="11519" width="22" style="2" customWidth="1"/>
    <col min="11520" max="11520" width="33.1796875" style="2" customWidth="1"/>
    <col min="11521" max="11521" width="15.81640625" style="2" customWidth="1"/>
    <col min="11522" max="11522" width="24.81640625" style="2" customWidth="1"/>
    <col min="11523" max="11523" width="15.81640625" style="2" customWidth="1"/>
    <col min="11524" max="11524" width="15.1796875" style="2" customWidth="1"/>
    <col min="11525" max="11525" width="12.1796875" style="2" customWidth="1"/>
    <col min="11526" max="11526" width="14.54296875" style="2" customWidth="1"/>
    <col min="11527" max="11527" width="13.81640625" style="2" customWidth="1"/>
    <col min="11528" max="11529" width="15.453125" style="2" customWidth="1"/>
    <col min="11530" max="11530" width="14.1796875" style="2" customWidth="1"/>
    <col min="11531" max="11531" width="15.1796875" style="2" customWidth="1"/>
    <col min="11532" max="11532" width="14.81640625" style="2" customWidth="1"/>
    <col min="11533" max="11533" width="15.54296875" style="2" customWidth="1"/>
    <col min="11534" max="11544" width="15.81640625" style="2" customWidth="1"/>
    <col min="11545" max="11565" width="8.81640625" style="2"/>
    <col min="11566" max="11566" width="11.1796875" style="2" customWidth="1"/>
    <col min="11567" max="11578" width="8.81640625" style="2"/>
    <col min="11579" max="11579" width="10.453125" style="2" bestFit="1" customWidth="1"/>
    <col min="11580" max="11590" width="8.81640625" style="2"/>
    <col min="11591" max="11591" width="46.81640625" style="2" customWidth="1"/>
    <col min="11592" max="11592" width="36" style="2" customWidth="1"/>
    <col min="11593" max="11766" width="8.81640625" style="2"/>
    <col min="11767" max="11767" width="11.81640625" style="2" customWidth="1"/>
    <col min="11768" max="11769" width="23.1796875" style="2" customWidth="1"/>
    <col min="11770" max="11770" width="34.81640625" style="2" customWidth="1"/>
    <col min="11771" max="11771" width="27.453125" style="2" customWidth="1"/>
    <col min="11772" max="11772" width="27.81640625" style="2" customWidth="1"/>
    <col min="11773" max="11775" width="22" style="2" customWidth="1"/>
    <col min="11776" max="11776" width="33.1796875" style="2" customWidth="1"/>
    <col min="11777" max="11777" width="15.81640625" style="2" customWidth="1"/>
    <col min="11778" max="11778" width="24.81640625" style="2" customWidth="1"/>
    <col min="11779" max="11779" width="15.81640625" style="2" customWidth="1"/>
    <col min="11780" max="11780" width="15.1796875" style="2" customWidth="1"/>
    <col min="11781" max="11781" width="12.1796875" style="2" customWidth="1"/>
    <col min="11782" max="11782" width="14.54296875" style="2" customWidth="1"/>
    <col min="11783" max="11783" width="13.81640625" style="2" customWidth="1"/>
    <col min="11784" max="11785" width="15.453125" style="2" customWidth="1"/>
    <col min="11786" max="11786" width="14.1796875" style="2" customWidth="1"/>
    <col min="11787" max="11787" width="15.1796875" style="2" customWidth="1"/>
    <col min="11788" max="11788" width="14.81640625" style="2" customWidth="1"/>
    <col min="11789" max="11789" width="15.54296875" style="2" customWidth="1"/>
    <col min="11790" max="11800" width="15.81640625" style="2" customWidth="1"/>
    <col min="11801" max="11821" width="8.81640625" style="2"/>
    <col min="11822" max="11822" width="11.1796875" style="2" customWidth="1"/>
    <col min="11823" max="11834" width="8.81640625" style="2"/>
    <col min="11835" max="11835" width="10.453125" style="2" bestFit="1" customWidth="1"/>
    <col min="11836" max="11846" width="8.81640625" style="2"/>
    <col min="11847" max="11847" width="46.81640625" style="2" customWidth="1"/>
    <col min="11848" max="11848" width="36" style="2" customWidth="1"/>
    <col min="11849" max="12022" width="8.81640625" style="2"/>
    <col min="12023" max="12023" width="11.81640625" style="2" customWidth="1"/>
    <col min="12024" max="12025" width="23.1796875" style="2" customWidth="1"/>
    <col min="12026" max="12026" width="34.81640625" style="2" customWidth="1"/>
    <col min="12027" max="12027" width="27.453125" style="2" customWidth="1"/>
    <col min="12028" max="12028" width="27.81640625" style="2" customWidth="1"/>
    <col min="12029" max="12031" width="22" style="2" customWidth="1"/>
    <col min="12032" max="12032" width="33.1796875" style="2" customWidth="1"/>
    <col min="12033" max="12033" width="15.81640625" style="2" customWidth="1"/>
    <col min="12034" max="12034" width="24.81640625" style="2" customWidth="1"/>
    <col min="12035" max="12035" width="15.81640625" style="2" customWidth="1"/>
    <col min="12036" max="12036" width="15.1796875" style="2" customWidth="1"/>
    <col min="12037" max="12037" width="12.1796875" style="2" customWidth="1"/>
    <col min="12038" max="12038" width="14.54296875" style="2" customWidth="1"/>
    <col min="12039" max="12039" width="13.81640625" style="2" customWidth="1"/>
    <col min="12040" max="12041" width="15.453125" style="2" customWidth="1"/>
    <col min="12042" max="12042" width="14.1796875" style="2" customWidth="1"/>
    <col min="12043" max="12043" width="15.1796875" style="2" customWidth="1"/>
    <col min="12044" max="12044" width="14.81640625" style="2" customWidth="1"/>
    <col min="12045" max="12045" width="15.54296875" style="2" customWidth="1"/>
    <col min="12046" max="12056" width="15.81640625" style="2" customWidth="1"/>
    <col min="12057" max="12077" width="8.81640625" style="2"/>
    <col min="12078" max="12078" width="11.1796875" style="2" customWidth="1"/>
    <col min="12079" max="12090" width="8.81640625" style="2"/>
    <col min="12091" max="12091" width="10.453125" style="2" bestFit="1" customWidth="1"/>
    <col min="12092" max="12102" width="8.81640625" style="2"/>
    <col min="12103" max="12103" width="46.81640625" style="2" customWidth="1"/>
    <col min="12104" max="12104" width="36" style="2" customWidth="1"/>
    <col min="12105" max="12278" width="8.81640625" style="2"/>
    <col min="12279" max="12279" width="11.81640625" style="2" customWidth="1"/>
    <col min="12280" max="12281" width="23.1796875" style="2" customWidth="1"/>
    <col min="12282" max="12282" width="34.81640625" style="2" customWidth="1"/>
    <col min="12283" max="12283" width="27.453125" style="2" customWidth="1"/>
    <col min="12284" max="12284" width="27.81640625" style="2" customWidth="1"/>
    <col min="12285" max="12287" width="22" style="2" customWidth="1"/>
    <col min="12288" max="12288" width="33.1796875" style="2" customWidth="1"/>
    <col min="12289" max="12289" width="15.81640625" style="2" customWidth="1"/>
    <col min="12290" max="12290" width="24.81640625" style="2" customWidth="1"/>
    <col min="12291" max="12291" width="15.81640625" style="2" customWidth="1"/>
    <col min="12292" max="12292" width="15.1796875" style="2" customWidth="1"/>
    <col min="12293" max="12293" width="12.1796875" style="2" customWidth="1"/>
    <col min="12294" max="12294" width="14.54296875" style="2" customWidth="1"/>
    <col min="12295" max="12295" width="13.81640625" style="2" customWidth="1"/>
    <col min="12296" max="12297" width="15.453125" style="2" customWidth="1"/>
    <col min="12298" max="12298" width="14.1796875" style="2" customWidth="1"/>
    <col min="12299" max="12299" width="15.1796875" style="2" customWidth="1"/>
    <col min="12300" max="12300" width="14.81640625" style="2" customWidth="1"/>
    <col min="12301" max="12301" width="15.54296875" style="2" customWidth="1"/>
    <col min="12302" max="12312" width="15.81640625" style="2" customWidth="1"/>
    <col min="12313" max="12333" width="8.81640625" style="2"/>
    <col min="12334" max="12334" width="11.1796875" style="2" customWidth="1"/>
    <col min="12335" max="12346" width="8.81640625" style="2"/>
    <col min="12347" max="12347" width="10.453125" style="2" bestFit="1" customWidth="1"/>
    <col min="12348" max="12358" width="8.81640625" style="2"/>
    <col min="12359" max="12359" width="46.81640625" style="2" customWidth="1"/>
    <col min="12360" max="12360" width="36" style="2" customWidth="1"/>
    <col min="12361" max="12534" width="8.81640625" style="2"/>
    <col min="12535" max="12535" width="11.81640625" style="2" customWidth="1"/>
    <col min="12536" max="12537" width="23.1796875" style="2" customWidth="1"/>
    <col min="12538" max="12538" width="34.81640625" style="2" customWidth="1"/>
    <col min="12539" max="12539" width="27.453125" style="2" customWidth="1"/>
    <col min="12540" max="12540" width="27.81640625" style="2" customWidth="1"/>
    <col min="12541" max="12543" width="22" style="2" customWidth="1"/>
    <col min="12544" max="12544" width="33.1796875" style="2" customWidth="1"/>
    <col min="12545" max="12545" width="15.81640625" style="2" customWidth="1"/>
    <col min="12546" max="12546" width="24.81640625" style="2" customWidth="1"/>
    <col min="12547" max="12547" width="15.81640625" style="2" customWidth="1"/>
    <col min="12548" max="12548" width="15.1796875" style="2" customWidth="1"/>
    <col min="12549" max="12549" width="12.1796875" style="2" customWidth="1"/>
    <col min="12550" max="12550" width="14.54296875" style="2" customWidth="1"/>
    <col min="12551" max="12551" width="13.81640625" style="2" customWidth="1"/>
    <col min="12552" max="12553" width="15.453125" style="2" customWidth="1"/>
    <col min="12554" max="12554" width="14.1796875" style="2" customWidth="1"/>
    <col min="12555" max="12555" width="15.1796875" style="2" customWidth="1"/>
    <col min="12556" max="12556" width="14.81640625" style="2" customWidth="1"/>
    <col min="12557" max="12557" width="15.54296875" style="2" customWidth="1"/>
    <col min="12558" max="12568" width="15.81640625" style="2" customWidth="1"/>
    <col min="12569" max="12589" width="8.81640625" style="2"/>
    <col min="12590" max="12590" width="11.1796875" style="2" customWidth="1"/>
    <col min="12591" max="12602" width="8.81640625" style="2"/>
    <col min="12603" max="12603" width="10.453125" style="2" bestFit="1" customWidth="1"/>
    <col min="12604" max="12614" width="8.81640625" style="2"/>
    <col min="12615" max="12615" width="46.81640625" style="2" customWidth="1"/>
    <col min="12616" max="12616" width="36" style="2" customWidth="1"/>
    <col min="12617" max="12790" width="8.81640625" style="2"/>
    <col min="12791" max="12791" width="11.81640625" style="2" customWidth="1"/>
    <col min="12792" max="12793" width="23.1796875" style="2" customWidth="1"/>
    <col min="12794" max="12794" width="34.81640625" style="2" customWidth="1"/>
    <col min="12795" max="12795" width="27.453125" style="2" customWidth="1"/>
    <col min="12796" max="12796" width="27.81640625" style="2" customWidth="1"/>
    <col min="12797" max="12799" width="22" style="2" customWidth="1"/>
    <col min="12800" max="12800" width="33.1796875" style="2" customWidth="1"/>
    <col min="12801" max="12801" width="15.81640625" style="2" customWidth="1"/>
    <col min="12802" max="12802" width="24.81640625" style="2" customWidth="1"/>
    <col min="12803" max="12803" width="15.81640625" style="2" customWidth="1"/>
    <col min="12804" max="12804" width="15.1796875" style="2" customWidth="1"/>
    <col min="12805" max="12805" width="12.1796875" style="2" customWidth="1"/>
    <col min="12806" max="12806" width="14.54296875" style="2" customWidth="1"/>
    <col min="12807" max="12807" width="13.81640625" style="2" customWidth="1"/>
    <col min="12808" max="12809" width="15.453125" style="2" customWidth="1"/>
    <col min="12810" max="12810" width="14.1796875" style="2" customWidth="1"/>
    <col min="12811" max="12811" width="15.1796875" style="2" customWidth="1"/>
    <col min="12812" max="12812" width="14.81640625" style="2" customWidth="1"/>
    <col min="12813" max="12813" width="15.54296875" style="2" customWidth="1"/>
    <col min="12814" max="12824" width="15.81640625" style="2" customWidth="1"/>
    <col min="12825" max="12845" width="8.81640625" style="2"/>
    <col min="12846" max="12846" width="11.1796875" style="2" customWidth="1"/>
    <col min="12847" max="12858" width="8.81640625" style="2"/>
    <col min="12859" max="12859" width="10.453125" style="2" bestFit="1" customWidth="1"/>
    <col min="12860" max="12870" width="8.81640625" style="2"/>
    <col min="12871" max="12871" width="46.81640625" style="2" customWidth="1"/>
    <col min="12872" max="12872" width="36" style="2" customWidth="1"/>
    <col min="12873" max="13046" width="8.81640625" style="2"/>
    <col min="13047" max="13047" width="11.81640625" style="2" customWidth="1"/>
    <col min="13048" max="13049" width="23.1796875" style="2" customWidth="1"/>
    <col min="13050" max="13050" width="34.81640625" style="2" customWidth="1"/>
    <col min="13051" max="13051" width="27.453125" style="2" customWidth="1"/>
    <col min="13052" max="13052" width="27.81640625" style="2" customWidth="1"/>
    <col min="13053" max="13055" width="22" style="2" customWidth="1"/>
    <col min="13056" max="13056" width="33.1796875" style="2" customWidth="1"/>
    <col min="13057" max="13057" width="15.81640625" style="2" customWidth="1"/>
    <col min="13058" max="13058" width="24.81640625" style="2" customWidth="1"/>
    <col min="13059" max="13059" width="15.81640625" style="2" customWidth="1"/>
    <col min="13060" max="13060" width="15.1796875" style="2" customWidth="1"/>
    <col min="13061" max="13061" width="12.1796875" style="2" customWidth="1"/>
    <col min="13062" max="13062" width="14.54296875" style="2" customWidth="1"/>
    <col min="13063" max="13063" width="13.81640625" style="2" customWidth="1"/>
    <col min="13064" max="13065" width="15.453125" style="2" customWidth="1"/>
    <col min="13066" max="13066" width="14.1796875" style="2" customWidth="1"/>
    <col min="13067" max="13067" width="15.1796875" style="2" customWidth="1"/>
    <col min="13068" max="13068" width="14.81640625" style="2" customWidth="1"/>
    <col min="13069" max="13069" width="15.54296875" style="2" customWidth="1"/>
    <col min="13070" max="13080" width="15.81640625" style="2" customWidth="1"/>
    <col min="13081" max="13101" width="8.81640625" style="2"/>
    <col min="13102" max="13102" width="11.1796875" style="2" customWidth="1"/>
    <col min="13103" max="13114" width="8.81640625" style="2"/>
    <col min="13115" max="13115" width="10.453125" style="2" bestFit="1" customWidth="1"/>
    <col min="13116" max="13126" width="8.81640625" style="2"/>
    <col min="13127" max="13127" width="46.81640625" style="2" customWidth="1"/>
    <col min="13128" max="13128" width="36" style="2" customWidth="1"/>
    <col min="13129" max="13302" width="8.81640625" style="2"/>
    <col min="13303" max="13303" width="11.81640625" style="2" customWidth="1"/>
    <col min="13304" max="13305" width="23.1796875" style="2" customWidth="1"/>
    <col min="13306" max="13306" width="34.81640625" style="2" customWidth="1"/>
    <col min="13307" max="13307" width="27.453125" style="2" customWidth="1"/>
    <col min="13308" max="13308" width="27.81640625" style="2" customWidth="1"/>
    <col min="13309" max="13311" width="22" style="2" customWidth="1"/>
    <col min="13312" max="13312" width="33.1796875" style="2" customWidth="1"/>
    <col min="13313" max="13313" width="15.81640625" style="2" customWidth="1"/>
    <col min="13314" max="13314" width="24.81640625" style="2" customWidth="1"/>
    <col min="13315" max="13315" width="15.81640625" style="2" customWidth="1"/>
    <col min="13316" max="13316" width="15.1796875" style="2" customWidth="1"/>
    <col min="13317" max="13317" width="12.1796875" style="2" customWidth="1"/>
    <col min="13318" max="13318" width="14.54296875" style="2" customWidth="1"/>
    <col min="13319" max="13319" width="13.81640625" style="2" customWidth="1"/>
    <col min="13320" max="13321" width="15.453125" style="2" customWidth="1"/>
    <col min="13322" max="13322" width="14.1796875" style="2" customWidth="1"/>
    <col min="13323" max="13323" width="15.1796875" style="2" customWidth="1"/>
    <col min="13324" max="13324" width="14.81640625" style="2" customWidth="1"/>
    <col min="13325" max="13325" width="15.54296875" style="2" customWidth="1"/>
    <col min="13326" max="13336" width="15.81640625" style="2" customWidth="1"/>
    <col min="13337" max="13357" width="8.81640625" style="2"/>
    <col min="13358" max="13358" width="11.1796875" style="2" customWidth="1"/>
    <col min="13359" max="13370" width="8.81640625" style="2"/>
    <col min="13371" max="13371" width="10.453125" style="2" bestFit="1" customWidth="1"/>
    <col min="13372" max="13382" width="8.81640625" style="2"/>
    <col min="13383" max="13383" width="46.81640625" style="2" customWidth="1"/>
    <col min="13384" max="13384" width="36" style="2" customWidth="1"/>
    <col min="13385" max="13558" width="8.81640625" style="2"/>
    <col min="13559" max="13559" width="11.81640625" style="2" customWidth="1"/>
    <col min="13560" max="13561" width="23.1796875" style="2" customWidth="1"/>
    <col min="13562" max="13562" width="34.81640625" style="2" customWidth="1"/>
    <col min="13563" max="13563" width="27.453125" style="2" customWidth="1"/>
    <col min="13564" max="13564" width="27.81640625" style="2" customWidth="1"/>
    <col min="13565" max="13567" width="22" style="2" customWidth="1"/>
    <col min="13568" max="13568" width="33.1796875" style="2" customWidth="1"/>
    <col min="13569" max="13569" width="15.81640625" style="2" customWidth="1"/>
    <col min="13570" max="13570" width="24.81640625" style="2" customWidth="1"/>
    <col min="13571" max="13571" width="15.81640625" style="2" customWidth="1"/>
    <col min="13572" max="13572" width="15.1796875" style="2" customWidth="1"/>
    <col min="13573" max="13573" width="12.1796875" style="2" customWidth="1"/>
    <col min="13574" max="13574" width="14.54296875" style="2" customWidth="1"/>
    <col min="13575" max="13575" width="13.81640625" style="2" customWidth="1"/>
    <col min="13576" max="13577" width="15.453125" style="2" customWidth="1"/>
    <col min="13578" max="13578" width="14.1796875" style="2" customWidth="1"/>
    <col min="13579" max="13579" width="15.1796875" style="2" customWidth="1"/>
    <col min="13580" max="13580" width="14.81640625" style="2" customWidth="1"/>
    <col min="13581" max="13581" width="15.54296875" style="2" customWidth="1"/>
    <col min="13582" max="13592" width="15.81640625" style="2" customWidth="1"/>
    <col min="13593" max="13613" width="8.81640625" style="2"/>
    <col min="13614" max="13614" width="11.1796875" style="2" customWidth="1"/>
    <col min="13615" max="13626" width="8.81640625" style="2"/>
    <col min="13627" max="13627" width="10.453125" style="2" bestFit="1" customWidth="1"/>
    <col min="13628" max="13638" width="8.81640625" style="2"/>
    <col min="13639" max="13639" width="46.81640625" style="2" customWidth="1"/>
    <col min="13640" max="13640" width="36" style="2" customWidth="1"/>
    <col min="13641" max="13814" width="8.81640625" style="2"/>
    <col min="13815" max="13815" width="11.81640625" style="2" customWidth="1"/>
    <col min="13816" max="13817" width="23.1796875" style="2" customWidth="1"/>
    <col min="13818" max="13818" width="34.81640625" style="2" customWidth="1"/>
    <col min="13819" max="13819" width="27.453125" style="2" customWidth="1"/>
    <col min="13820" max="13820" width="27.81640625" style="2" customWidth="1"/>
    <col min="13821" max="13823" width="22" style="2" customWidth="1"/>
    <col min="13824" max="13824" width="33.1796875" style="2" customWidth="1"/>
    <col min="13825" max="13825" width="15.81640625" style="2" customWidth="1"/>
    <col min="13826" max="13826" width="24.81640625" style="2" customWidth="1"/>
    <col min="13827" max="13827" width="15.81640625" style="2" customWidth="1"/>
    <col min="13828" max="13828" width="15.1796875" style="2" customWidth="1"/>
    <col min="13829" max="13829" width="12.1796875" style="2" customWidth="1"/>
    <col min="13830" max="13830" width="14.54296875" style="2" customWidth="1"/>
    <col min="13831" max="13831" width="13.81640625" style="2" customWidth="1"/>
    <col min="13832" max="13833" width="15.453125" style="2" customWidth="1"/>
    <col min="13834" max="13834" width="14.1796875" style="2" customWidth="1"/>
    <col min="13835" max="13835" width="15.1796875" style="2" customWidth="1"/>
    <col min="13836" max="13836" width="14.81640625" style="2" customWidth="1"/>
    <col min="13837" max="13837" width="15.54296875" style="2" customWidth="1"/>
    <col min="13838" max="13848" width="15.81640625" style="2" customWidth="1"/>
    <col min="13849" max="13869" width="8.81640625" style="2"/>
    <col min="13870" max="13870" width="11.1796875" style="2" customWidth="1"/>
    <col min="13871" max="13882" width="8.81640625" style="2"/>
    <col min="13883" max="13883" width="10.453125" style="2" bestFit="1" customWidth="1"/>
    <col min="13884" max="13894" width="8.81640625" style="2"/>
    <col min="13895" max="13895" width="46.81640625" style="2" customWidth="1"/>
    <col min="13896" max="13896" width="36" style="2" customWidth="1"/>
    <col min="13897" max="14070" width="8.81640625" style="2"/>
    <col min="14071" max="14071" width="11.81640625" style="2" customWidth="1"/>
    <col min="14072" max="14073" width="23.1796875" style="2" customWidth="1"/>
    <col min="14074" max="14074" width="34.81640625" style="2" customWidth="1"/>
    <col min="14075" max="14075" width="27.453125" style="2" customWidth="1"/>
    <col min="14076" max="14076" width="27.81640625" style="2" customWidth="1"/>
    <col min="14077" max="14079" width="22" style="2" customWidth="1"/>
    <col min="14080" max="14080" width="33.1796875" style="2" customWidth="1"/>
    <col min="14081" max="14081" width="15.81640625" style="2" customWidth="1"/>
    <col min="14082" max="14082" width="24.81640625" style="2" customWidth="1"/>
    <col min="14083" max="14083" width="15.81640625" style="2" customWidth="1"/>
    <col min="14084" max="14084" width="15.1796875" style="2" customWidth="1"/>
    <col min="14085" max="14085" width="12.1796875" style="2" customWidth="1"/>
    <col min="14086" max="14086" width="14.54296875" style="2" customWidth="1"/>
    <col min="14087" max="14087" width="13.81640625" style="2" customWidth="1"/>
    <col min="14088" max="14089" width="15.453125" style="2" customWidth="1"/>
    <col min="14090" max="14090" width="14.1796875" style="2" customWidth="1"/>
    <col min="14091" max="14091" width="15.1796875" style="2" customWidth="1"/>
    <col min="14092" max="14092" width="14.81640625" style="2" customWidth="1"/>
    <col min="14093" max="14093" width="15.54296875" style="2" customWidth="1"/>
    <col min="14094" max="14104" width="15.81640625" style="2" customWidth="1"/>
    <col min="14105" max="14125" width="8.81640625" style="2"/>
    <col min="14126" max="14126" width="11.1796875" style="2" customWidth="1"/>
    <col min="14127" max="14138" width="8.81640625" style="2"/>
    <col min="14139" max="14139" width="10.453125" style="2" bestFit="1" customWidth="1"/>
    <col min="14140" max="14150" width="8.81640625" style="2"/>
    <col min="14151" max="14151" width="46.81640625" style="2" customWidth="1"/>
    <col min="14152" max="14152" width="36" style="2" customWidth="1"/>
    <col min="14153" max="14326" width="8.81640625" style="2"/>
    <col min="14327" max="14327" width="11.81640625" style="2" customWidth="1"/>
    <col min="14328" max="14329" width="23.1796875" style="2" customWidth="1"/>
    <col min="14330" max="14330" width="34.81640625" style="2" customWidth="1"/>
    <col min="14331" max="14331" width="27.453125" style="2" customWidth="1"/>
    <col min="14332" max="14332" width="27.81640625" style="2" customWidth="1"/>
    <col min="14333" max="14335" width="22" style="2" customWidth="1"/>
    <col min="14336" max="14336" width="33.1796875" style="2" customWidth="1"/>
    <col min="14337" max="14337" width="15.81640625" style="2" customWidth="1"/>
    <col min="14338" max="14338" width="24.81640625" style="2" customWidth="1"/>
    <col min="14339" max="14339" width="15.81640625" style="2" customWidth="1"/>
    <col min="14340" max="14340" width="15.1796875" style="2" customWidth="1"/>
    <col min="14341" max="14341" width="12.1796875" style="2" customWidth="1"/>
    <col min="14342" max="14342" width="14.54296875" style="2" customWidth="1"/>
    <col min="14343" max="14343" width="13.81640625" style="2" customWidth="1"/>
    <col min="14344" max="14345" width="15.453125" style="2" customWidth="1"/>
    <col min="14346" max="14346" width="14.1796875" style="2" customWidth="1"/>
    <col min="14347" max="14347" width="15.1796875" style="2" customWidth="1"/>
    <col min="14348" max="14348" width="14.81640625" style="2" customWidth="1"/>
    <col min="14349" max="14349" width="15.54296875" style="2" customWidth="1"/>
    <col min="14350" max="14360" width="15.81640625" style="2" customWidth="1"/>
    <col min="14361" max="14381" width="8.81640625" style="2"/>
    <col min="14382" max="14382" width="11.1796875" style="2" customWidth="1"/>
    <col min="14383" max="14394" width="8.81640625" style="2"/>
    <col min="14395" max="14395" width="10.453125" style="2" bestFit="1" customWidth="1"/>
    <col min="14396" max="14406" width="8.81640625" style="2"/>
    <col min="14407" max="14407" width="46.81640625" style="2" customWidth="1"/>
    <col min="14408" max="14408" width="36" style="2" customWidth="1"/>
    <col min="14409" max="14582" width="8.81640625" style="2"/>
    <col min="14583" max="14583" width="11.81640625" style="2" customWidth="1"/>
    <col min="14584" max="14585" width="23.1796875" style="2" customWidth="1"/>
    <col min="14586" max="14586" width="34.81640625" style="2" customWidth="1"/>
    <col min="14587" max="14587" width="27.453125" style="2" customWidth="1"/>
    <col min="14588" max="14588" width="27.81640625" style="2" customWidth="1"/>
    <col min="14589" max="14591" width="22" style="2" customWidth="1"/>
    <col min="14592" max="14592" width="33.1796875" style="2" customWidth="1"/>
    <col min="14593" max="14593" width="15.81640625" style="2" customWidth="1"/>
    <col min="14594" max="14594" width="24.81640625" style="2" customWidth="1"/>
    <col min="14595" max="14595" width="15.81640625" style="2" customWidth="1"/>
    <col min="14596" max="14596" width="15.1796875" style="2" customWidth="1"/>
    <col min="14597" max="14597" width="12.1796875" style="2" customWidth="1"/>
    <col min="14598" max="14598" width="14.54296875" style="2" customWidth="1"/>
    <col min="14599" max="14599" width="13.81640625" style="2" customWidth="1"/>
    <col min="14600" max="14601" width="15.453125" style="2" customWidth="1"/>
    <col min="14602" max="14602" width="14.1796875" style="2" customWidth="1"/>
    <col min="14603" max="14603" width="15.1796875" style="2" customWidth="1"/>
    <col min="14604" max="14604" width="14.81640625" style="2" customWidth="1"/>
    <col min="14605" max="14605" width="15.54296875" style="2" customWidth="1"/>
    <col min="14606" max="14616" width="15.81640625" style="2" customWidth="1"/>
    <col min="14617" max="14637" width="8.81640625" style="2"/>
    <col min="14638" max="14638" width="11.1796875" style="2" customWidth="1"/>
    <col min="14639" max="14650" width="8.81640625" style="2"/>
    <col min="14651" max="14651" width="10.453125" style="2" bestFit="1" customWidth="1"/>
    <col min="14652" max="14662" width="8.81640625" style="2"/>
    <col min="14663" max="14663" width="46.81640625" style="2" customWidth="1"/>
    <col min="14664" max="14664" width="36" style="2" customWidth="1"/>
    <col min="14665" max="14838" width="8.81640625" style="2"/>
    <col min="14839" max="14839" width="11.81640625" style="2" customWidth="1"/>
    <col min="14840" max="14841" width="23.1796875" style="2" customWidth="1"/>
    <col min="14842" max="14842" width="34.81640625" style="2" customWidth="1"/>
    <col min="14843" max="14843" width="27.453125" style="2" customWidth="1"/>
    <col min="14844" max="14844" width="27.81640625" style="2" customWidth="1"/>
    <col min="14845" max="14847" width="22" style="2" customWidth="1"/>
    <col min="14848" max="14848" width="33.1796875" style="2" customWidth="1"/>
    <col min="14849" max="14849" width="15.81640625" style="2" customWidth="1"/>
    <col min="14850" max="14850" width="24.81640625" style="2" customWidth="1"/>
    <col min="14851" max="14851" width="15.81640625" style="2" customWidth="1"/>
    <col min="14852" max="14852" width="15.1796875" style="2" customWidth="1"/>
    <col min="14853" max="14853" width="12.1796875" style="2" customWidth="1"/>
    <col min="14854" max="14854" width="14.54296875" style="2" customWidth="1"/>
    <col min="14855" max="14855" width="13.81640625" style="2" customWidth="1"/>
    <col min="14856" max="14857" width="15.453125" style="2" customWidth="1"/>
    <col min="14858" max="14858" width="14.1796875" style="2" customWidth="1"/>
    <col min="14859" max="14859" width="15.1796875" style="2" customWidth="1"/>
    <col min="14860" max="14860" width="14.81640625" style="2" customWidth="1"/>
    <col min="14861" max="14861" width="15.54296875" style="2" customWidth="1"/>
    <col min="14862" max="14872" width="15.81640625" style="2" customWidth="1"/>
    <col min="14873" max="14893" width="8.81640625" style="2"/>
    <col min="14894" max="14894" width="11.1796875" style="2" customWidth="1"/>
    <col min="14895" max="14906" width="8.81640625" style="2"/>
    <col min="14907" max="14907" width="10.453125" style="2" bestFit="1" customWidth="1"/>
    <col min="14908" max="14918" width="8.81640625" style="2"/>
    <col min="14919" max="14919" width="46.81640625" style="2" customWidth="1"/>
    <col min="14920" max="14920" width="36" style="2" customWidth="1"/>
    <col min="14921" max="15094" width="8.81640625" style="2"/>
    <col min="15095" max="15095" width="11.81640625" style="2" customWidth="1"/>
    <col min="15096" max="15097" width="23.1796875" style="2" customWidth="1"/>
    <col min="15098" max="15098" width="34.81640625" style="2" customWidth="1"/>
    <col min="15099" max="15099" width="27.453125" style="2" customWidth="1"/>
    <col min="15100" max="15100" width="27.81640625" style="2" customWidth="1"/>
    <col min="15101" max="15103" width="22" style="2" customWidth="1"/>
    <col min="15104" max="15104" width="33.1796875" style="2" customWidth="1"/>
    <col min="15105" max="15105" width="15.81640625" style="2" customWidth="1"/>
    <col min="15106" max="15106" width="24.81640625" style="2" customWidth="1"/>
    <col min="15107" max="15107" width="15.81640625" style="2" customWidth="1"/>
    <col min="15108" max="15108" width="15.1796875" style="2" customWidth="1"/>
    <col min="15109" max="15109" width="12.1796875" style="2" customWidth="1"/>
    <col min="15110" max="15110" width="14.54296875" style="2" customWidth="1"/>
    <col min="15111" max="15111" width="13.81640625" style="2" customWidth="1"/>
    <col min="15112" max="15113" width="15.453125" style="2" customWidth="1"/>
    <col min="15114" max="15114" width="14.1796875" style="2" customWidth="1"/>
    <col min="15115" max="15115" width="15.1796875" style="2" customWidth="1"/>
    <col min="15116" max="15116" width="14.81640625" style="2" customWidth="1"/>
    <col min="15117" max="15117" width="15.54296875" style="2" customWidth="1"/>
    <col min="15118" max="15128" width="15.81640625" style="2" customWidth="1"/>
    <col min="15129" max="15149" width="8.81640625" style="2"/>
    <col min="15150" max="15150" width="11.1796875" style="2" customWidth="1"/>
    <col min="15151" max="15162" width="8.81640625" style="2"/>
    <col min="15163" max="15163" width="10.453125" style="2" bestFit="1" customWidth="1"/>
    <col min="15164" max="15174" width="8.81640625" style="2"/>
    <col min="15175" max="15175" width="46.81640625" style="2" customWidth="1"/>
    <col min="15176" max="15176" width="36" style="2" customWidth="1"/>
    <col min="15177" max="15350" width="8.81640625" style="2"/>
    <col min="15351" max="15351" width="11.81640625" style="2" customWidth="1"/>
    <col min="15352" max="15353" width="23.1796875" style="2" customWidth="1"/>
    <col min="15354" max="15354" width="34.81640625" style="2" customWidth="1"/>
    <col min="15355" max="15355" width="27.453125" style="2" customWidth="1"/>
    <col min="15356" max="15356" width="27.81640625" style="2" customWidth="1"/>
    <col min="15357" max="15359" width="22" style="2" customWidth="1"/>
    <col min="15360" max="15360" width="33.1796875" style="2" customWidth="1"/>
    <col min="15361" max="15361" width="15.81640625" style="2" customWidth="1"/>
    <col min="15362" max="15362" width="24.81640625" style="2" customWidth="1"/>
    <col min="15363" max="15363" width="15.81640625" style="2" customWidth="1"/>
    <col min="15364" max="15364" width="15.1796875" style="2" customWidth="1"/>
    <col min="15365" max="15365" width="12.1796875" style="2" customWidth="1"/>
    <col min="15366" max="15366" width="14.54296875" style="2" customWidth="1"/>
    <col min="15367" max="15367" width="13.81640625" style="2" customWidth="1"/>
    <col min="15368" max="15369" width="15.453125" style="2" customWidth="1"/>
    <col min="15370" max="15370" width="14.1796875" style="2" customWidth="1"/>
    <col min="15371" max="15371" width="15.1796875" style="2" customWidth="1"/>
    <col min="15372" max="15372" width="14.81640625" style="2" customWidth="1"/>
    <col min="15373" max="15373" width="15.54296875" style="2" customWidth="1"/>
    <col min="15374" max="15384" width="15.81640625" style="2" customWidth="1"/>
    <col min="15385" max="15405" width="8.81640625" style="2"/>
    <col min="15406" max="15406" width="11.1796875" style="2" customWidth="1"/>
    <col min="15407" max="15418" width="8.81640625" style="2"/>
    <col min="15419" max="15419" width="10.453125" style="2" bestFit="1" customWidth="1"/>
    <col min="15420" max="15430" width="8.81640625" style="2"/>
    <col min="15431" max="15431" width="46.81640625" style="2" customWidth="1"/>
    <col min="15432" max="15432" width="36" style="2" customWidth="1"/>
    <col min="15433" max="15606" width="8.81640625" style="2"/>
    <col min="15607" max="15607" width="11.81640625" style="2" customWidth="1"/>
    <col min="15608" max="15609" width="23.1796875" style="2" customWidth="1"/>
    <col min="15610" max="15610" width="34.81640625" style="2" customWidth="1"/>
    <col min="15611" max="15611" width="27.453125" style="2" customWidth="1"/>
    <col min="15612" max="15612" width="27.81640625" style="2" customWidth="1"/>
    <col min="15613" max="15615" width="22" style="2" customWidth="1"/>
    <col min="15616" max="15616" width="33.1796875" style="2" customWidth="1"/>
    <col min="15617" max="15617" width="15.81640625" style="2" customWidth="1"/>
    <col min="15618" max="15618" width="24.81640625" style="2" customWidth="1"/>
    <col min="15619" max="15619" width="15.81640625" style="2" customWidth="1"/>
    <col min="15620" max="15620" width="15.1796875" style="2" customWidth="1"/>
    <col min="15621" max="15621" width="12.1796875" style="2" customWidth="1"/>
    <col min="15622" max="15622" width="14.54296875" style="2" customWidth="1"/>
    <col min="15623" max="15623" width="13.81640625" style="2" customWidth="1"/>
    <col min="15624" max="15625" width="15.453125" style="2" customWidth="1"/>
    <col min="15626" max="15626" width="14.1796875" style="2" customWidth="1"/>
    <col min="15627" max="15627" width="15.1796875" style="2" customWidth="1"/>
    <col min="15628" max="15628" width="14.81640625" style="2" customWidth="1"/>
    <col min="15629" max="15629" width="15.54296875" style="2" customWidth="1"/>
    <col min="15630" max="15640" width="15.81640625" style="2" customWidth="1"/>
    <col min="15641" max="15661" width="8.81640625" style="2"/>
    <col min="15662" max="15662" width="11.1796875" style="2" customWidth="1"/>
    <col min="15663" max="15674" width="8.81640625" style="2"/>
    <col min="15675" max="15675" width="10.453125" style="2" bestFit="1" customWidth="1"/>
    <col min="15676" max="15686" width="8.81640625" style="2"/>
    <col min="15687" max="15687" width="46.81640625" style="2" customWidth="1"/>
    <col min="15688" max="15688" width="36" style="2" customWidth="1"/>
    <col min="15689" max="15862" width="8.81640625" style="2"/>
    <col min="15863" max="15863" width="11.81640625" style="2" customWidth="1"/>
    <col min="15864" max="15865" width="23.1796875" style="2" customWidth="1"/>
    <col min="15866" max="15866" width="34.81640625" style="2" customWidth="1"/>
    <col min="15867" max="15867" width="27.453125" style="2" customWidth="1"/>
    <col min="15868" max="15868" width="27.81640625" style="2" customWidth="1"/>
    <col min="15869" max="15871" width="22" style="2" customWidth="1"/>
    <col min="15872" max="15872" width="33.1796875" style="2" customWidth="1"/>
    <col min="15873" max="15873" width="15.81640625" style="2" customWidth="1"/>
    <col min="15874" max="15874" width="24.81640625" style="2" customWidth="1"/>
    <col min="15875" max="15875" width="15.81640625" style="2" customWidth="1"/>
    <col min="15876" max="15876" width="15.1796875" style="2" customWidth="1"/>
    <col min="15877" max="15877" width="12.1796875" style="2" customWidth="1"/>
    <col min="15878" max="15878" width="14.54296875" style="2" customWidth="1"/>
    <col min="15879" max="15879" width="13.81640625" style="2" customWidth="1"/>
    <col min="15880" max="15881" width="15.453125" style="2" customWidth="1"/>
    <col min="15882" max="15882" width="14.1796875" style="2" customWidth="1"/>
    <col min="15883" max="15883" width="15.1796875" style="2" customWidth="1"/>
    <col min="15884" max="15884" width="14.81640625" style="2" customWidth="1"/>
    <col min="15885" max="15885" width="15.54296875" style="2" customWidth="1"/>
    <col min="15886" max="15896" width="15.81640625" style="2" customWidth="1"/>
    <col min="15897" max="15917" width="8.81640625" style="2"/>
    <col min="15918" max="15918" width="11.1796875" style="2" customWidth="1"/>
    <col min="15919" max="15930" width="8.81640625" style="2"/>
    <col min="15931" max="15931" width="10.453125" style="2" bestFit="1" customWidth="1"/>
    <col min="15932" max="15942" width="8.81640625" style="2"/>
    <col min="15943" max="15943" width="46.81640625" style="2" customWidth="1"/>
    <col min="15944" max="15944" width="36" style="2" customWidth="1"/>
    <col min="15945" max="16118" width="8.81640625" style="2"/>
    <col min="16119" max="16119" width="11.81640625" style="2" customWidth="1"/>
    <col min="16120" max="16121" width="23.1796875" style="2" customWidth="1"/>
    <col min="16122" max="16122" width="34.81640625" style="2" customWidth="1"/>
    <col min="16123" max="16123" width="27.453125" style="2" customWidth="1"/>
    <col min="16124" max="16124" width="27.81640625" style="2" customWidth="1"/>
    <col min="16125" max="16127" width="22" style="2" customWidth="1"/>
    <col min="16128" max="16128" width="33.1796875" style="2" customWidth="1"/>
    <col min="16129" max="16129" width="15.81640625" style="2" customWidth="1"/>
    <col min="16130" max="16130" width="24.81640625" style="2" customWidth="1"/>
    <col min="16131" max="16131" width="15.81640625" style="2" customWidth="1"/>
    <col min="16132" max="16132" width="15.1796875" style="2" customWidth="1"/>
    <col min="16133" max="16133" width="12.1796875" style="2" customWidth="1"/>
    <col min="16134" max="16134" width="14.54296875" style="2" customWidth="1"/>
    <col min="16135" max="16135" width="13.81640625" style="2" customWidth="1"/>
    <col min="16136" max="16137" width="15.453125" style="2" customWidth="1"/>
    <col min="16138" max="16138" width="14.1796875" style="2" customWidth="1"/>
    <col min="16139" max="16139" width="15.1796875" style="2" customWidth="1"/>
    <col min="16140" max="16140" width="14.81640625" style="2" customWidth="1"/>
    <col min="16141" max="16141" width="15.54296875" style="2" customWidth="1"/>
    <col min="16142" max="16152" width="15.81640625" style="2" customWidth="1"/>
    <col min="16153" max="16173" width="8.81640625" style="2"/>
    <col min="16174" max="16174" width="11.1796875" style="2" customWidth="1"/>
    <col min="16175" max="16186" width="8.81640625" style="2"/>
    <col min="16187" max="16187" width="10.453125" style="2" bestFit="1" customWidth="1"/>
    <col min="16188" max="16198" width="8.81640625" style="2"/>
    <col min="16199" max="16199" width="46.81640625" style="2" customWidth="1"/>
    <col min="16200" max="16200" width="36" style="2" customWidth="1"/>
    <col min="16201" max="16376" width="8.81640625" style="2"/>
    <col min="16377" max="16384" width="8.81640625" style="2" customWidth="1"/>
  </cols>
  <sheetData>
    <row r="1" spans="2:23" ht="20.25" customHeight="1" x14ac:dyDescent="0.25">
      <c r="B1" s="1" t="s">
        <v>0</v>
      </c>
      <c r="C1" s="1"/>
      <c r="D1" s="1"/>
    </row>
    <row r="2" spans="2:23" ht="20" x14ac:dyDescent="0.25">
      <c r="B2" s="3" t="s">
        <v>1</v>
      </c>
      <c r="C2" s="3"/>
      <c r="D2" s="1"/>
    </row>
    <row r="3" spans="2:23" ht="20" x14ac:dyDescent="0.4">
      <c r="B3" s="1" t="s">
        <v>2</v>
      </c>
      <c r="C3" s="1"/>
      <c r="D3" s="4" t="s">
        <v>3</v>
      </c>
    </row>
    <row r="4" spans="2:23" ht="20" x14ac:dyDescent="0.25">
      <c r="B4" s="5" t="s">
        <v>4</v>
      </c>
      <c r="C4" s="5"/>
      <c r="D4" s="5"/>
    </row>
    <row r="7" spans="2:23" ht="15.5" x14ac:dyDescent="0.25">
      <c r="B7" s="6" t="s">
        <v>5</v>
      </c>
      <c r="C7" s="6"/>
    </row>
    <row r="8" spans="2:23" ht="15.5" x14ac:dyDescent="0.25">
      <c r="B8" s="6"/>
      <c r="C8" s="6"/>
    </row>
    <row r="9" spans="2:23" ht="19.5" customHeight="1" x14ac:dyDescent="0.25">
      <c r="B9" s="7"/>
      <c r="C9" s="7"/>
      <c r="D9" s="7"/>
      <c r="G9" s="7"/>
      <c r="H9" s="7"/>
      <c r="I9" s="7"/>
      <c r="J9" s="7"/>
    </row>
    <row r="10" spans="2:23" ht="19.5" customHeight="1" thickBot="1" x14ac:dyDescent="0.3">
      <c r="B10" s="160" t="s">
        <v>6</v>
      </c>
      <c r="C10" s="161"/>
      <c r="D10" s="162"/>
      <c r="E10" s="163" t="s">
        <v>7</v>
      </c>
      <c r="F10" s="164"/>
      <c r="G10" s="164"/>
      <c r="H10" s="164"/>
      <c r="I10" s="165"/>
      <c r="L10" s="166" t="s">
        <v>8</v>
      </c>
      <c r="M10" s="167"/>
      <c r="N10" s="167"/>
      <c r="O10" s="167"/>
      <c r="P10" s="167"/>
      <c r="Q10" s="167"/>
      <c r="R10" s="167"/>
      <c r="S10" s="167"/>
      <c r="T10" s="167"/>
    </row>
    <row r="11" spans="2:23" ht="85.5" customHeight="1" thickBot="1" x14ac:dyDescent="0.3">
      <c r="B11" s="168" t="s">
        <v>24</v>
      </c>
      <c r="C11" s="170"/>
      <c r="D11" s="169"/>
      <c r="E11" s="158" t="s">
        <v>25</v>
      </c>
      <c r="F11" s="159"/>
      <c r="G11" s="159"/>
      <c r="H11" s="159"/>
      <c r="I11" s="171"/>
      <c r="J11" s="168" t="s">
        <v>26</v>
      </c>
      <c r="K11" s="169"/>
      <c r="L11" s="158" t="s">
        <v>9</v>
      </c>
      <c r="M11" s="159"/>
      <c r="N11" s="159"/>
      <c r="O11" s="159"/>
      <c r="P11" s="159"/>
      <c r="Q11" s="159"/>
      <c r="R11" s="159"/>
      <c r="S11" s="159"/>
      <c r="T11" s="159"/>
      <c r="U11" s="158" t="s">
        <v>32</v>
      </c>
      <c r="V11" s="159"/>
      <c r="W11" s="22"/>
    </row>
    <row r="12" spans="2:23" ht="117" customHeight="1" x14ac:dyDescent="0.25">
      <c r="B12" s="23"/>
      <c r="C12" s="11" t="s">
        <v>41</v>
      </c>
      <c r="D12" s="12" t="s">
        <v>23</v>
      </c>
      <c r="E12" s="24"/>
      <c r="F12" s="13"/>
      <c r="G12" s="13"/>
      <c r="H12" s="13"/>
      <c r="I12" s="14" t="s">
        <v>12</v>
      </c>
      <c r="J12" s="177" t="s">
        <v>42</v>
      </c>
      <c r="K12" s="179" t="s">
        <v>18</v>
      </c>
      <c r="L12" s="181" t="s">
        <v>35</v>
      </c>
      <c r="M12" s="9" t="s">
        <v>13</v>
      </c>
      <c r="N12" s="9" t="s">
        <v>10</v>
      </c>
      <c r="O12" s="9" t="s">
        <v>21</v>
      </c>
      <c r="P12" s="9"/>
      <c r="Q12" s="9" t="s">
        <v>22</v>
      </c>
      <c r="R12" s="9"/>
      <c r="S12" s="9"/>
      <c r="T12" s="10"/>
      <c r="U12" s="181" t="s">
        <v>31</v>
      </c>
      <c r="V12" s="183" t="s">
        <v>33</v>
      </c>
      <c r="W12" s="175" t="s">
        <v>30</v>
      </c>
    </row>
    <row r="13" spans="2:23" ht="170.25" customHeight="1" thickBot="1" x14ac:dyDescent="0.3">
      <c r="B13" s="25" t="s">
        <v>14</v>
      </c>
      <c r="C13" s="26" t="s">
        <v>11</v>
      </c>
      <c r="D13" s="27" t="s">
        <v>17</v>
      </c>
      <c r="E13" s="28" t="s">
        <v>15</v>
      </c>
      <c r="F13" s="29" t="s">
        <v>19</v>
      </c>
      <c r="G13" s="29" t="s">
        <v>16</v>
      </c>
      <c r="H13" s="29" t="s">
        <v>20</v>
      </c>
      <c r="I13" s="27" t="s">
        <v>27</v>
      </c>
      <c r="J13" s="178"/>
      <c r="K13" s="180"/>
      <c r="L13" s="182"/>
      <c r="M13" s="30" t="s">
        <v>29</v>
      </c>
      <c r="N13" s="29" t="s">
        <v>36</v>
      </c>
      <c r="O13" s="30" t="s">
        <v>37</v>
      </c>
      <c r="P13" s="30" t="s">
        <v>38</v>
      </c>
      <c r="Q13" s="30" t="s">
        <v>28</v>
      </c>
      <c r="R13" s="30" t="s">
        <v>39</v>
      </c>
      <c r="S13" s="30" t="s">
        <v>40</v>
      </c>
      <c r="T13" s="27" t="s">
        <v>34</v>
      </c>
      <c r="U13" s="182"/>
      <c r="V13" s="184"/>
      <c r="W13" s="176"/>
    </row>
    <row r="14" spans="2:23" x14ac:dyDescent="0.25">
      <c r="B14" s="31" t="s">
        <v>43</v>
      </c>
      <c r="C14" s="74" t="s">
        <v>102</v>
      </c>
      <c r="D14" s="32" t="s">
        <v>44</v>
      </c>
      <c r="E14" s="33">
        <v>42275</v>
      </c>
      <c r="F14" s="33">
        <v>44069</v>
      </c>
      <c r="G14" s="33" t="s">
        <v>45</v>
      </c>
      <c r="H14" s="33">
        <v>47848</v>
      </c>
      <c r="I14" s="32" t="s">
        <v>46</v>
      </c>
      <c r="J14" s="32" t="s">
        <v>47</v>
      </c>
      <c r="K14" s="32" t="s">
        <v>48</v>
      </c>
      <c r="L14" s="32" t="s">
        <v>49</v>
      </c>
      <c r="M14" s="34">
        <f>275/365</f>
        <v>0.75342465753424659</v>
      </c>
      <c r="N14" s="35" t="s">
        <v>50</v>
      </c>
      <c r="O14" s="35"/>
      <c r="P14" s="35"/>
      <c r="Q14" s="32" t="s">
        <v>51</v>
      </c>
      <c r="R14" s="153" t="s">
        <v>257</v>
      </c>
      <c r="S14" s="35"/>
      <c r="T14" s="32" t="s">
        <v>53</v>
      </c>
      <c r="U14" s="32" t="s">
        <v>54</v>
      </c>
      <c r="V14" s="32" t="s">
        <v>55</v>
      </c>
      <c r="W14" s="36" t="s">
        <v>56</v>
      </c>
    </row>
    <row r="15" spans="2:23" x14ac:dyDescent="0.25">
      <c r="B15" s="20"/>
      <c r="C15" s="75"/>
      <c r="D15" s="15" t="s">
        <v>57</v>
      </c>
      <c r="E15" s="37"/>
      <c r="F15" s="37"/>
      <c r="G15" s="37" t="s">
        <v>58</v>
      </c>
      <c r="H15" s="37"/>
      <c r="I15" s="15"/>
      <c r="J15" s="15" t="s">
        <v>59</v>
      </c>
      <c r="K15" s="15" t="s">
        <v>48</v>
      </c>
      <c r="L15" s="38" t="s">
        <v>49</v>
      </c>
      <c r="M15" s="16">
        <v>0</v>
      </c>
      <c r="N15" s="39" t="s">
        <v>50</v>
      </c>
      <c r="O15" s="39"/>
      <c r="P15" s="39"/>
      <c r="Q15" s="15"/>
      <c r="R15" s="154"/>
      <c r="S15" s="39"/>
      <c r="T15" s="15" t="s">
        <v>58</v>
      </c>
      <c r="U15" s="15" t="s">
        <v>54</v>
      </c>
      <c r="V15" s="15" t="s">
        <v>55</v>
      </c>
      <c r="W15" s="40" t="s">
        <v>58</v>
      </c>
    </row>
    <row r="16" spans="2:23" x14ac:dyDescent="0.25">
      <c r="B16" s="20"/>
      <c r="C16" s="75"/>
      <c r="D16" s="38" t="s">
        <v>60</v>
      </c>
      <c r="E16" s="37"/>
      <c r="F16" s="37"/>
      <c r="G16" s="37" t="s">
        <v>58</v>
      </c>
      <c r="H16" s="37"/>
      <c r="I16" s="15"/>
      <c r="J16" s="15" t="s">
        <v>47</v>
      </c>
      <c r="K16" s="15" t="s">
        <v>48</v>
      </c>
      <c r="L16" s="38" t="s">
        <v>49</v>
      </c>
      <c r="M16" s="16">
        <v>0</v>
      </c>
      <c r="N16" s="39" t="s">
        <v>50</v>
      </c>
      <c r="O16" s="39"/>
      <c r="P16" s="39"/>
      <c r="Q16" s="15"/>
      <c r="R16" s="154"/>
      <c r="S16" s="39"/>
      <c r="T16" s="15" t="s">
        <v>58</v>
      </c>
      <c r="U16" s="15" t="s">
        <v>54</v>
      </c>
      <c r="V16" s="15" t="s">
        <v>55</v>
      </c>
      <c r="W16" s="40" t="s">
        <v>58</v>
      </c>
    </row>
    <row r="17" spans="1:133" x14ac:dyDescent="0.25">
      <c r="B17" s="20"/>
      <c r="C17" s="75"/>
      <c r="D17" s="15" t="s">
        <v>61</v>
      </c>
      <c r="E17" s="37"/>
      <c r="F17" s="37"/>
      <c r="G17" s="37" t="s">
        <v>58</v>
      </c>
      <c r="H17" s="37"/>
      <c r="I17" s="15"/>
      <c r="J17" s="15" t="s">
        <v>62</v>
      </c>
      <c r="K17" s="15" t="s">
        <v>48</v>
      </c>
      <c r="L17" s="38" t="s">
        <v>49</v>
      </c>
      <c r="M17" s="16">
        <v>0</v>
      </c>
      <c r="N17" s="39" t="s">
        <v>50</v>
      </c>
      <c r="O17" s="39"/>
      <c r="P17" s="39"/>
      <c r="Q17" s="15"/>
      <c r="R17" s="154"/>
      <c r="S17" s="39"/>
      <c r="T17" s="15" t="s">
        <v>58</v>
      </c>
      <c r="U17" s="15" t="s">
        <v>54</v>
      </c>
      <c r="V17" s="15" t="s">
        <v>55</v>
      </c>
      <c r="W17" s="40" t="s">
        <v>58</v>
      </c>
    </row>
    <row r="18" spans="1:133" x14ac:dyDescent="0.25">
      <c r="B18" s="20"/>
      <c r="C18" s="75"/>
      <c r="D18" s="15" t="s">
        <v>63</v>
      </c>
      <c r="E18" s="37"/>
      <c r="F18" s="37"/>
      <c r="G18" s="37" t="s">
        <v>58</v>
      </c>
      <c r="H18" s="37"/>
      <c r="I18" s="15"/>
      <c r="J18" s="15" t="s">
        <v>62</v>
      </c>
      <c r="K18" s="15" t="s">
        <v>48</v>
      </c>
      <c r="L18" s="38" t="s">
        <v>49</v>
      </c>
      <c r="M18" s="16">
        <v>0</v>
      </c>
      <c r="N18" s="39" t="s">
        <v>50</v>
      </c>
      <c r="O18" s="39"/>
      <c r="P18" s="39"/>
      <c r="Q18" s="15"/>
      <c r="R18" s="154"/>
      <c r="S18" s="39"/>
      <c r="T18" s="15" t="s">
        <v>58</v>
      </c>
      <c r="U18" s="15" t="s">
        <v>54</v>
      </c>
      <c r="V18" s="15" t="s">
        <v>55</v>
      </c>
      <c r="W18" s="40" t="s">
        <v>58</v>
      </c>
    </row>
    <row r="19" spans="1:133" s="18" customFormat="1" ht="12.75" customHeight="1" x14ac:dyDescent="0.25">
      <c r="A19" s="2"/>
      <c r="B19" s="20"/>
      <c r="C19" s="75"/>
      <c r="D19" s="15" t="s">
        <v>64</v>
      </c>
      <c r="E19" s="37"/>
      <c r="F19" s="37"/>
      <c r="G19" s="37" t="s">
        <v>58</v>
      </c>
      <c r="H19" s="37"/>
      <c r="I19" s="15"/>
      <c r="J19" s="15" t="s">
        <v>62</v>
      </c>
      <c r="K19" s="15" t="s">
        <v>48</v>
      </c>
      <c r="L19" s="38" t="s">
        <v>49</v>
      </c>
      <c r="M19" s="16">
        <v>0</v>
      </c>
      <c r="N19" s="39" t="s">
        <v>50</v>
      </c>
      <c r="O19" s="39"/>
      <c r="P19" s="39"/>
      <c r="Q19" s="15"/>
      <c r="R19" s="154"/>
      <c r="S19" s="39"/>
      <c r="T19" s="15" t="s">
        <v>58</v>
      </c>
      <c r="U19" s="15" t="s">
        <v>54</v>
      </c>
      <c r="V19" s="15" t="s">
        <v>55</v>
      </c>
      <c r="W19" s="40" t="s">
        <v>58</v>
      </c>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row>
    <row r="20" spans="1:133" s="18" customFormat="1" ht="25" x14ac:dyDescent="0.25">
      <c r="A20" s="2"/>
      <c r="B20" s="20"/>
      <c r="C20" s="75"/>
      <c r="D20" s="15" t="s">
        <v>65</v>
      </c>
      <c r="E20" s="37"/>
      <c r="F20" s="37"/>
      <c r="G20" s="37" t="s">
        <v>58</v>
      </c>
      <c r="H20" s="37"/>
      <c r="I20" s="15"/>
      <c r="J20" s="15" t="s">
        <v>66</v>
      </c>
      <c r="K20" s="15" t="s">
        <v>48</v>
      </c>
      <c r="L20" s="38" t="s">
        <v>49</v>
      </c>
      <c r="M20" s="16">
        <v>0</v>
      </c>
      <c r="N20" s="39" t="s">
        <v>50</v>
      </c>
      <c r="O20" s="39"/>
      <c r="P20" s="39"/>
      <c r="Q20" s="15"/>
      <c r="R20" s="154"/>
      <c r="S20" s="39"/>
      <c r="T20" s="15" t="s">
        <v>58</v>
      </c>
      <c r="U20" s="15" t="s">
        <v>54</v>
      </c>
      <c r="V20" s="15" t="s">
        <v>55</v>
      </c>
      <c r="W20" s="41" t="s">
        <v>67</v>
      </c>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row>
    <row r="21" spans="1:133" s="18" customFormat="1" x14ac:dyDescent="0.25">
      <c r="A21" s="2"/>
      <c r="B21" s="20"/>
      <c r="C21" s="75"/>
      <c r="D21" s="15" t="s">
        <v>68</v>
      </c>
      <c r="E21" s="37"/>
      <c r="F21" s="37"/>
      <c r="G21" s="37" t="s">
        <v>58</v>
      </c>
      <c r="H21" s="37"/>
      <c r="I21" s="15"/>
      <c r="J21" s="15" t="s">
        <v>69</v>
      </c>
      <c r="K21" s="15" t="s">
        <v>48</v>
      </c>
      <c r="L21" s="38" t="s">
        <v>49</v>
      </c>
      <c r="M21" s="16">
        <v>0</v>
      </c>
      <c r="N21" s="39" t="s">
        <v>50</v>
      </c>
      <c r="O21" s="39"/>
      <c r="P21" s="39"/>
      <c r="Q21" s="15"/>
      <c r="R21" s="154"/>
      <c r="S21" s="39"/>
      <c r="T21" s="15" t="s">
        <v>58</v>
      </c>
      <c r="U21" s="15" t="s">
        <v>54</v>
      </c>
      <c r="V21" s="15" t="s">
        <v>55</v>
      </c>
      <c r="W21" s="40" t="s">
        <v>58</v>
      </c>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row>
    <row r="22" spans="1:133" s="18" customFormat="1" x14ac:dyDescent="0.25">
      <c r="A22" s="2"/>
      <c r="B22" s="20"/>
      <c r="C22" s="75"/>
      <c r="D22" s="15" t="s">
        <v>70</v>
      </c>
      <c r="E22" s="37"/>
      <c r="F22" s="37"/>
      <c r="G22" s="37" t="s">
        <v>58</v>
      </c>
      <c r="H22" s="37"/>
      <c r="I22" s="15"/>
      <c r="J22" s="15" t="s">
        <v>69</v>
      </c>
      <c r="K22" s="15" t="s">
        <v>48</v>
      </c>
      <c r="L22" s="38" t="s">
        <v>49</v>
      </c>
      <c r="M22" s="16">
        <v>0</v>
      </c>
      <c r="N22" s="39" t="s">
        <v>50</v>
      </c>
      <c r="O22" s="39"/>
      <c r="P22" s="39"/>
      <c r="Q22" s="15"/>
      <c r="R22" s="154"/>
      <c r="S22" s="39"/>
      <c r="T22" s="15" t="s">
        <v>58</v>
      </c>
      <c r="U22" s="15" t="s">
        <v>54</v>
      </c>
      <c r="V22" s="15" t="s">
        <v>55</v>
      </c>
      <c r="W22" s="40" t="s">
        <v>58</v>
      </c>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row>
    <row r="23" spans="1:133" s="18" customFormat="1" x14ac:dyDescent="0.25">
      <c r="A23" s="2"/>
      <c r="B23" s="20"/>
      <c r="C23" s="75"/>
      <c r="D23" s="15" t="s">
        <v>71</v>
      </c>
      <c r="E23" s="37"/>
      <c r="F23" s="37"/>
      <c r="G23" s="37" t="s">
        <v>58</v>
      </c>
      <c r="H23" s="37"/>
      <c r="I23" s="15"/>
      <c r="J23" s="15" t="s">
        <v>72</v>
      </c>
      <c r="K23" s="15" t="s">
        <v>73</v>
      </c>
      <c r="L23" s="38" t="s">
        <v>49</v>
      </c>
      <c r="M23" s="16">
        <v>0</v>
      </c>
      <c r="N23" s="39" t="s">
        <v>50</v>
      </c>
      <c r="O23" s="39"/>
      <c r="P23" s="39"/>
      <c r="Q23" s="15"/>
      <c r="R23" s="155"/>
      <c r="S23" s="39"/>
      <c r="T23" s="15" t="s">
        <v>58</v>
      </c>
      <c r="U23" s="15" t="s">
        <v>54</v>
      </c>
      <c r="V23" s="15" t="s">
        <v>55</v>
      </c>
      <c r="W23" s="42" t="s">
        <v>56</v>
      </c>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row>
    <row r="24" spans="1:133" s="18" customFormat="1" x14ac:dyDescent="0.25">
      <c r="A24" s="2"/>
      <c r="B24" s="43"/>
      <c r="C24" s="76"/>
      <c r="D24" s="44" t="s">
        <v>74</v>
      </c>
      <c r="E24" s="45"/>
      <c r="F24" s="45"/>
      <c r="G24" s="46">
        <v>42370</v>
      </c>
      <c r="H24" s="45"/>
      <c r="I24" s="44"/>
      <c r="J24" s="47" t="s">
        <v>75</v>
      </c>
      <c r="K24" s="44"/>
      <c r="L24" s="44" t="s">
        <v>76</v>
      </c>
      <c r="M24" s="47"/>
      <c r="N24" s="48"/>
      <c r="O24" s="48" t="s">
        <v>77</v>
      </c>
      <c r="P24" s="48" t="s">
        <v>78</v>
      </c>
      <c r="Q24" s="44"/>
      <c r="R24" s="44"/>
      <c r="S24" s="150" t="s">
        <v>52</v>
      </c>
      <c r="T24" s="44" t="s">
        <v>58</v>
      </c>
      <c r="U24" s="44" t="s">
        <v>54</v>
      </c>
      <c r="V24" s="44" t="s">
        <v>79</v>
      </c>
      <c r="W24" s="49" t="s">
        <v>80</v>
      </c>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row>
    <row r="25" spans="1:133" s="18" customFormat="1" x14ac:dyDescent="0.25">
      <c r="A25" s="2"/>
      <c r="B25" s="43"/>
      <c r="C25" s="76"/>
      <c r="D25" s="44" t="s">
        <v>81</v>
      </c>
      <c r="E25" s="45"/>
      <c r="F25" s="45"/>
      <c r="G25" s="45" t="s">
        <v>58</v>
      </c>
      <c r="H25" s="45"/>
      <c r="I25" s="44"/>
      <c r="J25" s="47" t="s">
        <v>58</v>
      </c>
      <c r="K25" s="44"/>
      <c r="L25" s="44" t="s">
        <v>76</v>
      </c>
      <c r="M25" s="47"/>
      <c r="N25" s="48"/>
      <c r="O25" s="48" t="s">
        <v>77</v>
      </c>
      <c r="P25" s="48" t="s">
        <v>78</v>
      </c>
      <c r="Q25" s="44"/>
      <c r="R25" s="44"/>
      <c r="S25" s="151"/>
      <c r="T25" s="44" t="s">
        <v>58</v>
      </c>
      <c r="U25" s="44" t="s">
        <v>54</v>
      </c>
      <c r="V25" s="44" t="s">
        <v>79</v>
      </c>
      <c r="W25" s="49" t="s">
        <v>58</v>
      </c>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row>
    <row r="26" spans="1:133" s="18" customFormat="1" x14ac:dyDescent="0.25">
      <c r="A26" s="2"/>
      <c r="B26" s="43"/>
      <c r="C26" s="76"/>
      <c r="D26" s="44" t="s">
        <v>82</v>
      </c>
      <c r="E26" s="45"/>
      <c r="F26" s="45"/>
      <c r="G26" s="45" t="s">
        <v>58</v>
      </c>
      <c r="H26" s="45"/>
      <c r="I26" s="44"/>
      <c r="J26" s="47" t="s">
        <v>58</v>
      </c>
      <c r="K26" s="44"/>
      <c r="L26" s="44" t="s">
        <v>76</v>
      </c>
      <c r="M26" s="47"/>
      <c r="N26" s="48"/>
      <c r="O26" s="48" t="s">
        <v>83</v>
      </c>
      <c r="P26" s="48" t="s">
        <v>78</v>
      </c>
      <c r="Q26" s="44"/>
      <c r="R26" s="44"/>
      <c r="S26" s="151"/>
      <c r="T26" s="44" t="s">
        <v>58</v>
      </c>
      <c r="U26" s="44" t="s">
        <v>54</v>
      </c>
      <c r="V26" s="44" t="s">
        <v>79</v>
      </c>
      <c r="W26" s="49" t="s">
        <v>58</v>
      </c>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row>
    <row r="27" spans="1:133" s="18" customFormat="1" x14ac:dyDescent="0.25">
      <c r="A27" s="2"/>
      <c r="B27" s="43"/>
      <c r="C27" s="76"/>
      <c r="D27" s="44" t="s">
        <v>84</v>
      </c>
      <c r="E27" s="45"/>
      <c r="F27" s="45"/>
      <c r="G27" s="45" t="s">
        <v>58</v>
      </c>
      <c r="H27" s="45"/>
      <c r="I27" s="44"/>
      <c r="J27" s="47" t="s">
        <v>58</v>
      </c>
      <c r="K27" s="44"/>
      <c r="L27" s="44" t="s">
        <v>76</v>
      </c>
      <c r="M27" s="47"/>
      <c r="N27" s="48"/>
      <c r="O27" s="48" t="s">
        <v>77</v>
      </c>
      <c r="P27" s="48" t="s">
        <v>78</v>
      </c>
      <c r="Q27" s="44"/>
      <c r="R27" s="44"/>
      <c r="S27" s="151"/>
      <c r="T27" s="44" t="s">
        <v>58</v>
      </c>
      <c r="U27" s="44" t="s">
        <v>54</v>
      </c>
      <c r="V27" s="44" t="s">
        <v>79</v>
      </c>
      <c r="W27" s="49" t="s">
        <v>58</v>
      </c>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row>
    <row r="28" spans="1:133" s="18" customFormat="1" x14ac:dyDescent="0.25">
      <c r="A28" s="2"/>
      <c r="B28" s="43"/>
      <c r="C28" s="76"/>
      <c r="D28" s="44" t="s">
        <v>85</v>
      </c>
      <c r="E28" s="45"/>
      <c r="F28" s="45"/>
      <c r="G28" s="45" t="s">
        <v>58</v>
      </c>
      <c r="H28" s="45"/>
      <c r="I28" s="44"/>
      <c r="J28" s="47" t="s">
        <v>58</v>
      </c>
      <c r="K28" s="44"/>
      <c r="L28" s="44" t="s">
        <v>76</v>
      </c>
      <c r="M28" s="47"/>
      <c r="N28" s="48"/>
      <c r="O28" s="48" t="s">
        <v>86</v>
      </c>
      <c r="P28" s="48" t="s">
        <v>78</v>
      </c>
      <c r="Q28" s="44"/>
      <c r="R28" s="44"/>
      <c r="S28" s="151"/>
      <c r="T28" s="44" t="s">
        <v>58</v>
      </c>
      <c r="U28" s="44" t="s">
        <v>54</v>
      </c>
      <c r="V28" s="44" t="s">
        <v>79</v>
      </c>
      <c r="W28" s="49" t="s">
        <v>58</v>
      </c>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row>
    <row r="29" spans="1:133" s="18" customFormat="1" x14ac:dyDescent="0.25">
      <c r="A29" s="2"/>
      <c r="B29" s="43"/>
      <c r="C29" s="76"/>
      <c r="D29" s="44" t="s">
        <v>87</v>
      </c>
      <c r="E29" s="45"/>
      <c r="F29" s="45"/>
      <c r="G29" s="45" t="s">
        <v>58</v>
      </c>
      <c r="H29" s="45"/>
      <c r="I29" s="44"/>
      <c r="J29" s="47" t="s">
        <v>58</v>
      </c>
      <c r="K29" s="44"/>
      <c r="L29" s="44" t="s">
        <v>76</v>
      </c>
      <c r="M29" s="47"/>
      <c r="N29" s="48"/>
      <c r="O29" s="48" t="s">
        <v>86</v>
      </c>
      <c r="P29" s="48" t="s">
        <v>78</v>
      </c>
      <c r="Q29" s="44"/>
      <c r="R29" s="44"/>
      <c r="S29" s="151"/>
      <c r="T29" s="44" t="s">
        <v>58</v>
      </c>
      <c r="U29" s="44" t="s">
        <v>54</v>
      </c>
      <c r="V29" s="44" t="s">
        <v>79</v>
      </c>
      <c r="W29" s="49" t="s">
        <v>58</v>
      </c>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row>
    <row r="30" spans="1:133" s="18" customFormat="1" x14ac:dyDescent="0.25">
      <c r="A30" s="2"/>
      <c r="B30" s="43"/>
      <c r="C30" s="76"/>
      <c r="D30" s="44" t="s">
        <v>88</v>
      </c>
      <c r="E30" s="45"/>
      <c r="F30" s="45"/>
      <c r="G30" s="45" t="s">
        <v>89</v>
      </c>
      <c r="H30" s="45"/>
      <c r="I30" s="44"/>
      <c r="J30" s="47" t="s">
        <v>58</v>
      </c>
      <c r="K30" s="44"/>
      <c r="L30" s="44" t="s">
        <v>76</v>
      </c>
      <c r="M30" s="47"/>
      <c r="N30" s="48"/>
      <c r="O30" s="48" t="s">
        <v>90</v>
      </c>
      <c r="P30" s="48" t="s">
        <v>78</v>
      </c>
      <c r="Q30" s="44"/>
      <c r="R30" s="44"/>
      <c r="S30" s="151"/>
      <c r="T30" s="44" t="s">
        <v>58</v>
      </c>
      <c r="U30" s="44" t="s">
        <v>54</v>
      </c>
      <c r="V30" s="44" t="s">
        <v>91</v>
      </c>
      <c r="W30" s="49" t="s">
        <v>92</v>
      </c>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row>
    <row r="31" spans="1:133" ht="15" customHeight="1" x14ac:dyDescent="0.25">
      <c r="B31" s="43"/>
      <c r="C31" s="76"/>
      <c r="D31" s="44" t="s">
        <v>93</v>
      </c>
      <c r="E31" s="45"/>
      <c r="F31" s="45"/>
      <c r="G31" s="45" t="s">
        <v>45</v>
      </c>
      <c r="H31" s="45"/>
      <c r="I31" s="44"/>
      <c r="J31" s="47" t="s">
        <v>58</v>
      </c>
      <c r="K31" s="44"/>
      <c r="L31" s="44" t="s">
        <v>76</v>
      </c>
      <c r="M31" s="47"/>
      <c r="N31" s="48"/>
      <c r="O31" s="48" t="s">
        <v>90</v>
      </c>
      <c r="P31" s="48" t="s">
        <v>78</v>
      </c>
      <c r="Q31" s="44"/>
      <c r="R31" s="44"/>
      <c r="S31" s="151"/>
      <c r="T31" s="44" t="s">
        <v>58</v>
      </c>
      <c r="U31" s="44" t="s">
        <v>54</v>
      </c>
      <c r="V31" s="44" t="s">
        <v>91</v>
      </c>
      <c r="W31" s="49" t="s">
        <v>94</v>
      </c>
    </row>
    <row r="32" spans="1:133" x14ac:dyDescent="0.25">
      <c r="B32" s="43"/>
      <c r="C32" s="76"/>
      <c r="D32" s="44" t="s">
        <v>95</v>
      </c>
      <c r="E32" s="45"/>
      <c r="F32" s="45"/>
      <c r="G32" s="45" t="s">
        <v>58</v>
      </c>
      <c r="H32" s="45"/>
      <c r="I32" s="44"/>
      <c r="J32" s="47" t="s">
        <v>58</v>
      </c>
      <c r="K32" s="44"/>
      <c r="L32" s="44" t="s">
        <v>76</v>
      </c>
      <c r="M32" s="47"/>
      <c r="N32" s="48"/>
      <c r="O32" s="48" t="s">
        <v>96</v>
      </c>
      <c r="P32" s="48" t="s">
        <v>78</v>
      </c>
      <c r="Q32" s="44"/>
      <c r="R32" s="44"/>
      <c r="S32" s="151"/>
      <c r="T32" s="44" t="s">
        <v>58</v>
      </c>
      <c r="U32" s="44" t="s">
        <v>54</v>
      </c>
      <c r="V32" s="44" t="s">
        <v>91</v>
      </c>
      <c r="W32" s="49" t="s">
        <v>58</v>
      </c>
    </row>
    <row r="33" spans="2:23" ht="12.75" customHeight="1" x14ac:dyDescent="0.25">
      <c r="B33" s="43"/>
      <c r="C33" s="76"/>
      <c r="D33" s="44" t="s">
        <v>97</v>
      </c>
      <c r="E33" s="45"/>
      <c r="F33" s="45"/>
      <c r="G33" s="45">
        <v>42370</v>
      </c>
      <c r="H33" s="45"/>
      <c r="I33" s="44"/>
      <c r="J33" s="47" t="s">
        <v>58</v>
      </c>
      <c r="K33" s="44"/>
      <c r="L33" s="44" t="s">
        <v>76</v>
      </c>
      <c r="M33" s="47"/>
      <c r="N33" s="48"/>
      <c r="O33" s="48" t="s">
        <v>98</v>
      </c>
      <c r="P33" s="48" t="s">
        <v>78</v>
      </c>
      <c r="Q33" s="44"/>
      <c r="R33" s="44"/>
      <c r="S33" s="151"/>
      <c r="T33" s="44" t="s">
        <v>58</v>
      </c>
      <c r="U33" s="44" t="s">
        <v>54</v>
      </c>
      <c r="V33" s="44" t="s">
        <v>91</v>
      </c>
      <c r="W33" s="49"/>
    </row>
    <row r="34" spans="2:23" x14ac:dyDescent="0.25">
      <c r="B34" s="43"/>
      <c r="C34" s="76"/>
      <c r="D34" s="44" t="s">
        <v>99</v>
      </c>
      <c r="E34" s="45"/>
      <c r="F34" s="45"/>
      <c r="G34" s="45" t="s">
        <v>58</v>
      </c>
      <c r="H34" s="45"/>
      <c r="I34" s="44"/>
      <c r="J34" s="47" t="s">
        <v>58</v>
      </c>
      <c r="K34" s="44"/>
      <c r="L34" s="44" t="s">
        <v>76</v>
      </c>
      <c r="M34" s="47"/>
      <c r="N34" s="48"/>
      <c r="O34" s="48" t="s">
        <v>98</v>
      </c>
      <c r="P34" s="48" t="s">
        <v>78</v>
      </c>
      <c r="Q34" s="44"/>
      <c r="R34" s="44"/>
      <c r="S34" s="151"/>
      <c r="T34" s="44" t="s">
        <v>58</v>
      </c>
      <c r="U34" s="44" t="s">
        <v>54</v>
      </c>
      <c r="V34" s="44" t="s">
        <v>91</v>
      </c>
      <c r="W34" s="49"/>
    </row>
    <row r="35" spans="2:23" ht="13" thickBot="1" x14ac:dyDescent="0.3">
      <c r="B35" s="50"/>
      <c r="C35" s="77"/>
      <c r="D35" s="51" t="s">
        <v>100</v>
      </c>
      <c r="E35" s="52"/>
      <c r="F35" s="52"/>
      <c r="G35" s="52" t="s">
        <v>58</v>
      </c>
      <c r="H35" s="52"/>
      <c r="I35" s="51"/>
      <c r="J35" s="53" t="s">
        <v>58</v>
      </c>
      <c r="K35" s="51"/>
      <c r="L35" s="51" t="s">
        <v>76</v>
      </c>
      <c r="M35" s="53"/>
      <c r="N35" s="54"/>
      <c r="O35" s="54" t="s">
        <v>101</v>
      </c>
      <c r="P35" s="54" t="s">
        <v>78</v>
      </c>
      <c r="Q35" s="51"/>
      <c r="R35" s="51"/>
      <c r="S35" s="152"/>
      <c r="T35" s="51" t="s">
        <v>58</v>
      </c>
      <c r="U35" s="51" t="s">
        <v>54</v>
      </c>
      <c r="V35" s="51" t="s">
        <v>91</v>
      </c>
      <c r="W35" s="55"/>
    </row>
    <row r="36" spans="2:23" x14ac:dyDescent="0.25">
      <c r="B36" s="31" t="s">
        <v>43</v>
      </c>
      <c r="C36" s="74" t="s">
        <v>114</v>
      </c>
      <c r="D36" s="32" t="s">
        <v>44</v>
      </c>
      <c r="E36" s="33">
        <v>43077</v>
      </c>
      <c r="F36" s="33">
        <v>44459</v>
      </c>
      <c r="G36" s="33" t="s">
        <v>103</v>
      </c>
      <c r="H36" s="33">
        <v>48579</v>
      </c>
      <c r="I36" s="32" t="s">
        <v>46</v>
      </c>
      <c r="J36" s="56">
        <v>35000</v>
      </c>
      <c r="K36" s="32" t="s">
        <v>48</v>
      </c>
      <c r="L36" s="32" t="s">
        <v>49</v>
      </c>
      <c r="M36" s="34">
        <f>264.7/365</f>
        <v>0.72520547945205471</v>
      </c>
      <c r="N36" s="35" t="s">
        <v>50</v>
      </c>
      <c r="O36" s="57"/>
      <c r="P36" s="35"/>
      <c r="Q36" s="32" t="s">
        <v>104</v>
      </c>
      <c r="R36" s="153" t="s">
        <v>258</v>
      </c>
      <c r="S36" s="32"/>
      <c r="T36" s="32" t="s">
        <v>53</v>
      </c>
      <c r="U36" s="32" t="s">
        <v>157</v>
      </c>
      <c r="V36" s="32" t="s">
        <v>55</v>
      </c>
      <c r="W36" s="58" t="s">
        <v>106</v>
      </c>
    </row>
    <row r="37" spans="2:23" x14ac:dyDescent="0.25">
      <c r="B37" s="20"/>
      <c r="C37" s="75"/>
      <c r="D37" s="15" t="s">
        <v>60</v>
      </c>
      <c r="E37" s="37"/>
      <c r="F37" s="37"/>
      <c r="G37" s="37" t="s">
        <v>58</v>
      </c>
      <c r="H37" s="37"/>
      <c r="I37" s="15"/>
      <c r="J37" s="16">
        <v>35000</v>
      </c>
      <c r="K37" s="15" t="s">
        <v>48</v>
      </c>
      <c r="L37" s="15" t="s">
        <v>49</v>
      </c>
      <c r="M37" s="16">
        <v>0</v>
      </c>
      <c r="N37" s="39" t="s">
        <v>50</v>
      </c>
      <c r="O37" s="19"/>
      <c r="P37" s="39"/>
      <c r="Q37" s="15"/>
      <c r="R37" s="154"/>
      <c r="S37" s="15"/>
      <c r="T37" s="15" t="s">
        <v>58</v>
      </c>
      <c r="U37" s="15" t="s">
        <v>157</v>
      </c>
      <c r="V37" s="59" t="s">
        <v>55</v>
      </c>
      <c r="W37" s="60" t="s">
        <v>58</v>
      </c>
    </row>
    <row r="38" spans="2:23" ht="12.75" customHeight="1" x14ac:dyDescent="0.25">
      <c r="B38" s="20"/>
      <c r="C38" s="75"/>
      <c r="D38" s="15" t="s">
        <v>61</v>
      </c>
      <c r="E38" s="37"/>
      <c r="F38" s="37"/>
      <c r="G38" s="37" t="s">
        <v>45</v>
      </c>
      <c r="H38" s="37"/>
      <c r="I38" s="15"/>
      <c r="J38" s="16">
        <v>8750</v>
      </c>
      <c r="K38" s="15" t="s">
        <v>48</v>
      </c>
      <c r="L38" s="15" t="s">
        <v>49</v>
      </c>
      <c r="M38" s="16">
        <v>0</v>
      </c>
      <c r="N38" s="39" t="s">
        <v>50</v>
      </c>
      <c r="O38" s="19"/>
      <c r="P38" s="39"/>
      <c r="Q38" s="15"/>
      <c r="R38" s="154"/>
      <c r="S38" s="15"/>
      <c r="T38" s="15" t="s">
        <v>58</v>
      </c>
      <c r="U38" s="15" t="s">
        <v>157</v>
      </c>
      <c r="V38" s="59" t="s">
        <v>55</v>
      </c>
      <c r="W38" s="60" t="s">
        <v>107</v>
      </c>
    </row>
    <row r="39" spans="2:23" x14ac:dyDescent="0.25">
      <c r="B39" s="20"/>
      <c r="C39" s="75"/>
      <c r="D39" s="15" t="s">
        <v>63</v>
      </c>
      <c r="E39" s="37"/>
      <c r="F39" s="37"/>
      <c r="G39" s="61" t="s">
        <v>58</v>
      </c>
      <c r="H39" s="37"/>
      <c r="I39" s="15"/>
      <c r="J39" s="16">
        <v>8750</v>
      </c>
      <c r="K39" s="15" t="s">
        <v>48</v>
      </c>
      <c r="L39" s="15" t="s">
        <v>49</v>
      </c>
      <c r="M39" s="16">
        <v>0</v>
      </c>
      <c r="N39" s="39" t="s">
        <v>50</v>
      </c>
      <c r="O39" s="19"/>
      <c r="P39" s="39"/>
      <c r="Q39" s="15"/>
      <c r="R39" s="154"/>
      <c r="S39" s="15"/>
      <c r="T39" s="15" t="s">
        <v>58</v>
      </c>
      <c r="U39" s="15" t="s">
        <v>157</v>
      </c>
      <c r="V39" s="59" t="s">
        <v>55</v>
      </c>
      <c r="W39" s="60" t="s">
        <v>58</v>
      </c>
    </row>
    <row r="40" spans="2:23" x14ac:dyDescent="0.25">
      <c r="B40" s="20"/>
      <c r="C40" s="75"/>
      <c r="D40" s="15" t="s">
        <v>71</v>
      </c>
      <c r="E40" s="37"/>
      <c r="F40" s="62"/>
      <c r="G40" s="37" t="s">
        <v>108</v>
      </c>
      <c r="H40" s="37"/>
      <c r="I40" s="15"/>
      <c r="J40" s="16">
        <v>1400000</v>
      </c>
      <c r="K40" s="15" t="s">
        <v>73</v>
      </c>
      <c r="L40" s="15" t="s">
        <v>49</v>
      </c>
      <c r="M40" s="16">
        <v>0</v>
      </c>
      <c r="N40" s="39" t="s">
        <v>50</v>
      </c>
      <c r="O40" s="19"/>
      <c r="P40" s="39"/>
      <c r="Q40" s="15"/>
      <c r="R40" s="154"/>
      <c r="S40" s="63"/>
      <c r="T40" s="15" t="s">
        <v>58</v>
      </c>
      <c r="U40" s="15" t="s">
        <v>157</v>
      </c>
      <c r="V40" s="59" t="s">
        <v>55</v>
      </c>
      <c r="W40" s="60" t="s">
        <v>109</v>
      </c>
    </row>
    <row r="41" spans="2:23" x14ac:dyDescent="0.25">
      <c r="B41" s="20"/>
      <c r="C41" s="75"/>
      <c r="D41" s="15" t="s">
        <v>110</v>
      </c>
      <c r="E41" s="37"/>
      <c r="F41" s="62"/>
      <c r="G41" s="37" t="s">
        <v>103</v>
      </c>
      <c r="H41" s="64"/>
      <c r="I41" s="15"/>
      <c r="J41" s="16">
        <v>17500</v>
      </c>
      <c r="K41" s="15" t="s">
        <v>48</v>
      </c>
      <c r="L41" s="15" t="s">
        <v>49</v>
      </c>
      <c r="M41" s="17">
        <f>25/365</f>
        <v>6.8493150684931503E-2</v>
      </c>
      <c r="N41" s="39" t="s">
        <v>50</v>
      </c>
      <c r="O41" s="19"/>
      <c r="P41" s="39"/>
      <c r="Q41" s="15" t="s">
        <v>111</v>
      </c>
      <c r="R41" s="155"/>
      <c r="S41" s="63"/>
      <c r="T41" s="15" t="s">
        <v>58</v>
      </c>
      <c r="U41" s="15" t="s">
        <v>157</v>
      </c>
      <c r="V41" s="59" t="s">
        <v>55</v>
      </c>
      <c r="W41" s="60" t="s">
        <v>106</v>
      </c>
    </row>
    <row r="42" spans="2:23" x14ac:dyDescent="0.25">
      <c r="B42" s="43"/>
      <c r="C42" s="76"/>
      <c r="D42" s="44" t="s">
        <v>74</v>
      </c>
      <c r="E42" s="45"/>
      <c r="F42" s="45"/>
      <c r="G42" s="45">
        <v>43101</v>
      </c>
      <c r="H42" s="45"/>
      <c r="I42" s="44"/>
      <c r="J42" s="47" t="s">
        <v>75</v>
      </c>
      <c r="K42" s="44"/>
      <c r="L42" s="44" t="s">
        <v>76</v>
      </c>
      <c r="M42" s="44"/>
      <c r="N42" s="48"/>
      <c r="O42" s="65">
        <v>7.9000000000000001E-2</v>
      </c>
      <c r="P42" s="48" t="s">
        <v>78</v>
      </c>
      <c r="Q42" s="44"/>
      <c r="R42" s="66"/>
      <c r="S42" s="150" t="s">
        <v>105</v>
      </c>
      <c r="T42" s="44" t="s">
        <v>58</v>
      </c>
      <c r="U42" s="44" t="s">
        <v>157</v>
      </c>
      <c r="V42" s="67" t="s">
        <v>79</v>
      </c>
      <c r="W42" s="68" t="s">
        <v>80</v>
      </c>
    </row>
    <row r="43" spans="2:23" x14ac:dyDescent="0.25">
      <c r="B43" s="43"/>
      <c r="C43" s="76"/>
      <c r="D43" s="44" t="s">
        <v>81</v>
      </c>
      <c r="E43" s="45"/>
      <c r="F43" s="45"/>
      <c r="G43" s="45" t="s">
        <v>58</v>
      </c>
      <c r="H43" s="45"/>
      <c r="I43" s="44"/>
      <c r="J43" s="47" t="s">
        <v>58</v>
      </c>
      <c r="K43" s="44"/>
      <c r="L43" s="44" t="s">
        <v>76</v>
      </c>
      <c r="M43" s="44"/>
      <c r="N43" s="48"/>
      <c r="O43" s="65">
        <v>7.9000000000000001E-2</v>
      </c>
      <c r="P43" s="48" t="s">
        <v>78</v>
      </c>
      <c r="Q43" s="44"/>
      <c r="R43" s="69"/>
      <c r="S43" s="151"/>
      <c r="T43" s="44" t="s">
        <v>58</v>
      </c>
      <c r="U43" s="44" t="s">
        <v>157</v>
      </c>
      <c r="V43" s="67" t="s">
        <v>79</v>
      </c>
      <c r="W43" s="68" t="s">
        <v>58</v>
      </c>
    </row>
    <row r="44" spans="2:23" ht="12.75" customHeight="1" x14ac:dyDescent="0.25">
      <c r="B44" s="43"/>
      <c r="C44" s="76"/>
      <c r="D44" s="44" t="s">
        <v>82</v>
      </c>
      <c r="E44" s="45"/>
      <c r="F44" s="45"/>
      <c r="G44" s="45" t="s">
        <v>58</v>
      </c>
      <c r="H44" s="45"/>
      <c r="I44" s="45"/>
      <c r="J44" s="47" t="s">
        <v>58</v>
      </c>
      <c r="K44" s="44"/>
      <c r="L44" s="44" t="s">
        <v>76</v>
      </c>
      <c r="M44" s="44"/>
      <c r="N44" s="48"/>
      <c r="O44" s="65">
        <v>3.95E-2</v>
      </c>
      <c r="P44" s="48" t="s">
        <v>78</v>
      </c>
      <c r="Q44" s="44"/>
      <c r="R44" s="69"/>
      <c r="S44" s="151"/>
      <c r="T44" s="44" t="s">
        <v>58</v>
      </c>
      <c r="U44" s="44" t="s">
        <v>157</v>
      </c>
      <c r="V44" s="44" t="s">
        <v>79</v>
      </c>
      <c r="W44" s="70" t="s">
        <v>58</v>
      </c>
    </row>
    <row r="45" spans="2:23" x14ac:dyDescent="0.25">
      <c r="B45" s="43"/>
      <c r="C45" s="76"/>
      <c r="D45" s="44" t="s">
        <v>84</v>
      </c>
      <c r="E45" s="45"/>
      <c r="F45" s="45"/>
      <c r="G45" s="45" t="s">
        <v>58</v>
      </c>
      <c r="H45" s="45"/>
      <c r="I45" s="45"/>
      <c r="J45" s="47" t="s">
        <v>58</v>
      </c>
      <c r="K45" s="44"/>
      <c r="L45" s="44" t="s">
        <v>76</v>
      </c>
      <c r="M45" s="44"/>
      <c r="N45" s="48"/>
      <c r="O45" s="65">
        <v>7.9000000000000001E-2</v>
      </c>
      <c r="P45" s="48" t="s">
        <v>78</v>
      </c>
      <c r="Q45" s="44"/>
      <c r="R45" s="69"/>
      <c r="S45" s="151"/>
      <c r="T45" s="44" t="s">
        <v>58</v>
      </c>
      <c r="U45" s="44" t="s">
        <v>157</v>
      </c>
      <c r="V45" s="44" t="s">
        <v>79</v>
      </c>
      <c r="W45" s="49" t="s">
        <v>58</v>
      </c>
    </row>
    <row r="46" spans="2:23" ht="25" x14ac:dyDescent="0.25">
      <c r="B46" s="43"/>
      <c r="C46" s="76"/>
      <c r="D46" s="44" t="s">
        <v>88</v>
      </c>
      <c r="E46" s="45"/>
      <c r="F46" s="45"/>
      <c r="G46" s="45" t="s">
        <v>108</v>
      </c>
      <c r="H46" s="45"/>
      <c r="I46" s="44"/>
      <c r="J46" s="47" t="s">
        <v>58</v>
      </c>
      <c r="K46" s="44"/>
      <c r="L46" s="44" t="s">
        <v>76</v>
      </c>
      <c r="M46" s="44"/>
      <c r="N46" s="48"/>
      <c r="O46" s="65" t="s">
        <v>112</v>
      </c>
      <c r="P46" s="48" t="s">
        <v>78</v>
      </c>
      <c r="Q46" s="44"/>
      <c r="R46" s="69"/>
      <c r="S46" s="151"/>
      <c r="T46" s="44" t="s">
        <v>58</v>
      </c>
      <c r="U46" s="44" t="s">
        <v>157</v>
      </c>
      <c r="V46" s="44" t="s">
        <v>91</v>
      </c>
      <c r="W46" s="71" t="s">
        <v>113</v>
      </c>
    </row>
    <row r="47" spans="2:23" ht="12.75" customHeight="1" x14ac:dyDescent="0.25">
      <c r="B47" s="43"/>
      <c r="C47" s="76"/>
      <c r="D47" s="44" t="s">
        <v>93</v>
      </c>
      <c r="E47" s="45"/>
      <c r="F47" s="45"/>
      <c r="G47" s="46">
        <v>43101</v>
      </c>
      <c r="H47" s="45"/>
      <c r="I47" s="45"/>
      <c r="J47" s="44" t="s">
        <v>58</v>
      </c>
      <c r="K47" s="44"/>
      <c r="L47" s="44" t="s">
        <v>76</v>
      </c>
      <c r="M47" s="44"/>
      <c r="N47" s="48"/>
      <c r="O47" s="65">
        <v>0.9</v>
      </c>
      <c r="P47" s="48" t="s">
        <v>78</v>
      </c>
      <c r="Q47" s="44"/>
      <c r="R47" s="69"/>
      <c r="S47" s="151"/>
      <c r="T47" s="44" t="s">
        <v>58</v>
      </c>
      <c r="U47" s="44" t="s">
        <v>157</v>
      </c>
      <c r="V47" s="44" t="s">
        <v>91</v>
      </c>
      <c r="W47" s="49"/>
    </row>
    <row r="48" spans="2:23" ht="15" customHeight="1" x14ac:dyDescent="0.25">
      <c r="B48" s="43"/>
      <c r="C48" s="76"/>
      <c r="D48" s="44" t="s">
        <v>95</v>
      </c>
      <c r="E48" s="45"/>
      <c r="F48" s="45"/>
      <c r="G48" s="45">
        <v>43831</v>
      </c>
      <c r="H48" s="45"/>
      <c r="I48" s="45"/>
      <c r="J48" s="44" t="s">
        <v>58</v>
      </c>
      <c r="K48" s="44"/>
      <c r="L48" s="44" t="s">
        <v>76</v>
      </c>
      <c r="M48" s="44"/>
      <c r="N48" s="48"/>
      <c r="O48" s="65">
        <v>0.9</v>
      </c>
      <c r="P48" s="48" t="s">
        <v>78</v>
      </c>
      <c r="Q48" s="44"/>
      <c r="R48" s="69"/>
      <c r="S48" s="151"/>
      <c r="T48" s="44" t="s">
        <v>58</v>
      </c>
      <c r="U48" s="44" t="s">
        <v>157</v>
      </c>
      <c r="V48" s="44" t="s">
        <v>91</v>
      </c>
      <c r="W48" s="49"/>
    </row>
    <row r="49" spans="2:23" ht="15.75" customHeight="1" x14ac:dyDescent="0.25">
      <c r="B49" s="43"/>
      <c r="C49" s="76"/>
      <c r="D49" s="44" t="s">
        <v>97</v>
      </c>
      <c r="E49" s="45"/>
      <c r="F49" s="45"/>
      <c r="G49" s="45" t="s">
        <v>58</v>
      </c>
      <c r="H49" s="45"/>
      <c r="I49" s="45"/>
      <c r="J49" s="44" t="s">
        <v>58</v>
      </c>
      <c r="K49" s="44"/>
      <c r="L49" s="44" t="s">
        <v>76</v>
      </c>
      <c r="M49" s="44"/>
      <c r="N49" s="48"/>
      <c r="O49" s="65">
        <v>3.6</v>
      </c>
      <c r="P49" s="48" t="s">
        <v>78</v>
      </c>
      <c r="Q49" s="44"/>
      <c r="R49" s="69"/>
      <c r="S49" s="151"/>
      <c r="T49" s="44" t="s">
        <v>58</v>
      </c>
      <c r="U49" s="44" t="s">
        <v>157</v>
      </c>
      <c r="V49" s="44" t="s">
        <v>91</v>
      </c>
      <c r="W49" s="49"/>
    </row>
    <row r="50" spans="2:23" ht="15" customHeight="1" x14ac:dyDescent="0.25">
      <c r="B50" s="43"/>
      <c r="C50" s="76"/>
      <c r="D50" s="44" t="s">
        <v>99</v>
      </c>
      <c r="E50" s="45"/>
      <c r="F50" s="45"/>
      <c r="G50" s="45" t="s">
        <v>58</v>
      </c>
      <c r="H50" s="45"/>
      <c r="I50" s="45"/>
      <c r="J50" s="44" t="s">
        <v>58</v>
      </c>
      <c r="K50" s="44"/>
      <c r="L50" s="44" t="s">
        <v>76</v>
      </c>
      <c r="M50" s="44"/>
      <c r="N50" s="48"/>
      <c r="O50" s="65">
        <v>10</v>
      </c>
      <c r="P50" s="48" t="s">
        <v>78</v>
      </c>
      <c r="Q50" s="44"/>
      <c r="R50" s="69"/>
      <c r="S50" s="151"/>
      <c r="T50" s="44" t="s">
        <v>58</v>
      </c>
      <c r="U50" s="44" t="s">
        <v>157</v>
      </c>
      <c r="V50" s="44" t="s">
        <v>91</v>
      </c>
      <c r="W50" s="49"/>
    </row>
    <row r="51" spans="2:23" ht="13" thickBot="1" x14ac:dyDescent="0.3">
      <c r="B51" s="50"/>
      <c r="C51" s="77"/>
      <c r="D51" s="51" t="s">
        <v>100</v>
      </c>
      <c r="E51" s="52"/>
      <c r="F51" s="52"/>
      <c r="G51" s="52" t="s">
        <v>58</v>
      </c>
      <c r="H51" s="52"/>
      <c r="I51" s="52"/>
      <c r="J51" s="51" t="s">
        <v>58</v>
      </c>
      <c r="K51" s="51"/>
      <c r="L51" s="51" t="s">
        <v>76</v>
      </c>
      <c r="M51" s="51"/>
      <c r="N51" s="54"/>
      <c r="O51" s="72">
        <v>10</v>
      </c>
      <c r="P51" s="54" t="s">
        <v>78</v>
      </c>
      <c r="Q51" s="51"/>
      <c r="R51" s="73"/>
      <c r="S51" s="152"/>
      <c r="T51" s="51" t="s">
        <v>58</v>
      </c>
      <c r="U51" s="51" t="s">
        <v>157</v>
      </c>
      <c r="V51" s="51" t="s">
        <v>91</v>
      </c>
      <c r="W51" s="55"/>
    </row>
    <row r="52" spans="2:23" ht="12.75" customHeight="1" x14ac:dyDescent="0.25">
      <c r="B52" s="31" t="s">
        <v>43</v>
      </c>
      <c r="C52" s="74" t="s">
        <v>155</v>
      </c>
      <c r="D52" s="32" t="s">
        <v>44</v>
      </c>
      <c r="E52" s="33">
        <v>42339</v>
      </c>
      <c r="F52" s="33">
        <v>44651</v>
      </c>
      <c r="G52" s="33" t="s">
        <v>140</v>
      </c>
      <c r="H52" s="33">
        <v>46022</v>
      </c>
      <c r="I52" s="32" t="s">
        <v>46</v>
      </c>
      <c r="J52" s="32" t="s">
        <v>115</v>
      </c>
      <c r="K52" s="32" t="s">
        <v>48</v>
      </c>
      <c r="L52" s="32" t="s">
        <v>49</v>
      </c>
      <c r="M52" s="34">
        <f>230/365</f>
        <v>0.63013698630136983</v>
      </c>
      <c r="N52" s="35" t="s">
        <v>50</v>
      </c>
      <c r="O52" s="35"/>
      <c r="P52" s="35"/>
      <c r="Q52" s="35" t="s">
        <v>141</v>
      </c>
      <c r="R52" s="153" t="s">
        <v>259</v>
      </c>
      <c r="S52" s="35"/>
      <c r="T52" s="32" t="s">
        <v>53</v>
      </c>
      <c r="U52" s="15" t="s">
        <v>54</v>
      </c>
      <c r="V52" s="32" t="s">
        <v>55</v>
      </c>
      <c r="W52" s="36" t="s">
        <v>143</v>
      </c>
    </row>
    <row r="53" spans="2:23" x14ac:dyDescent="0.25">
      <c r="B53" s="20"/>
      <c r="C53" s="15"/>
      <c r="D53" s="15" t="s">
        <v>60</v>
      </c>
      <c r="E53" s="37"/>
      <c r="F53" s="37"/>
      <c r="G53" s="37" t="s">
        <v>58</v>
      </c>
      <c r="H53" s="37" t="s">
        <v>58</v>
      </c>
      <c r="I53" s="15"/>
      <c r="J53" s="15" t="s">
        <v>115</v>
      </c>
      <c r="K53" s="38" t="s">
        <v>48</v>
      </c>
      <c r="L53" s="38" t="s">
        <v>49</v>
      </c>
      <c r="M53" s="16">
        <v>0</v>
      </c>
      <c r="N53" s="79" t="s">
        <v>50</v>
      </c>
      <c r="O53" s="39"/>
      <c r="P53" s="39"/>
      <c r="Q53" s="15"/>
      <c r="R53" s="154"/>
      <c r="S53" s="39"/>
      <c r="T53" s="15" t="s">
        <v>58</v>
      </c>
      <c r="U53" s="15" t="s">
        <v>54</v>
      </c>
      <c r="V53" s="15" t="s">
        <v>55</v>
      </c>
      <c r="W53" s="40" t="s">
        <v>58</v>
      </c>
    </row>
    <row r="54" spans="2:23" x14ac:dyDescent="0.25">
      <c r="B54" s="20"/>
      <c r="C54" s="15"/>
      <c r="D54" s="15" t="s">
        <v>61</v>
      </c>
      <c r="E54" s="37"/>
      <c r="F54" s="37"/>
      <c r="G54" s="37" t="s">
        <v>58</v>
      </c>
      <c r="H54" s="37" t="s">
        <v>58</v>
      </c>
      <c r="I54" s="15"/>
      <c r="J54" s="15" t="s">
        <v>117</v>
      </c>
      <c r="K54" s="38" t="s">
        <v>48</v>
      </c>
      <c r="L54" s="38" t="s">
        <v>49</v>
      </c>
      <c r="M54" s="16">
        <v>0</v>
      </c>
      <c r="N54" s="79" t="s">
        <v>50</v>
      </c>
      <c r="O54" s="39"/>
      <c r="P54" s="39"/>
      <c r="Q54" s="15"/>
      <c r="R54" s="154"/>
      <c r="S54" s="39"/>
      <c r="T54" s="15" t="s">
        <v>58</v>
      </c>
      <c r="U54" s="15" t="s">
        <v>54</v>
      </c>
      <c r="V54" s="15" t="s">
        <v>55</v>
      </c>
      <c r="W54" s="40" t="s">
        <v>58</v>
      </c>
    </row>
    <row r="55" spans="2:23" x14ac:dyDescent="0.25">
      <c r="B55" s="20"/>
      <c r="C55" s="15"/>
      <c r="D55" s="15" t="s">
        <v>63</v>
      </c>
      <c r="E55" s="37"/>
      <c r="F55" s="37"/>
      <c r="G55" s="37" t="s">
        <v>144</v>
      </c>
      <c r="H55" s="37" t="s">
        <v>58</v>
      </c>
      <c r="I55" s="15"/>
      <c r="J55" s="15" t="s">
        <v>117</v>
      </c>
      <c r="K55" s="38" t="s">
        <v>48</v>
      </c>
      <c r="L55" s="38" t="s">
        <v>49</v>
      </c>
      <c r="M55" s="16">
        <v>0</v>
      </c>
      <c r="N55" s="79" t="s">
        <v>50</v>
      </c>
      <c r="O55" s="39"/>
      <c r="P55" s="39"/>
      <c r="Q55" s="15"/>
      <c r="R55" s="154"/>
      <c r="S55" s="39"/>
      <c r="T55" s="15" t="s">
        <v>58</v>
      </c>
      <c r="U55" s="15" t="s">
        <v>54</v>
      </c>
      <c r="V55" s="15" t="s">
        <v>55</v>
      </c>
      <c r="W55" s="84" t="s">
        <v>145</v>
      </c>
    </row>
    <row r="56" spans="2:23" ht="12.75" customHeight="1" x14ac:dyDescent="0.25">
      <c r="B56" s="20"/>
      <c r="C56" s="15"/>
      <c r="D56" s="15" t="s">
        <v>64</v>
      </c>
      <c r="E56" s="37"/>
      <c r="F56" s="37"/>
      <c r="G56" s="37" t="s">
        <v>58</v>
      </c>
      <c r="H56" s="37" t="s">
        <v>58</v>
      </c>
      <c r="I56" s="15"/>
      <c r="J56" s="15" t="s">
        <v>117</v>
      </c>
      <c r="K56" s="38" t="s">
        <v>48</v>
      </c>
      <c r="L56" s="38" t="s">
        <v>49</v>
      </c>
      <c r="M56" s="16">
        <v>0</v>
      </c>
      <c r="N56" s="79" t="s">
        <v>50</v>
      </c>
      <c r="O56" s="39"/>
      <c r="P56" s="39"/>
      <c r="Q56" s="15"/>
      <c r="R56" s="154"/>
      <c r="S56" s="39"/>
      <c r="T56" s="15" t="s">
        <v>58</v>
      </c>
      <c r="U56" s="15" t="s">
        <v>54</v>
      </c>
      <c r="V56" s="15" t="s">
        <v>55</v>
      </c>
      <c r="W56" s="40" t="s">
        <v>58</v>
      </c>
    </row>
    <row r="57" spans="2:23" x14ac:dyDescent="0.25">
      <c r="B57" s="20"/>
      <c r="C57" s="15"/>
      <c r="D57" s="15" t="s">
        <v>118</v>
      </c>
      <c r="E57" s="37"/>
      <c r="F57" s="37"/>
      <c r="G57" s="37" t="s">
        <v>140</v>
      </c>
      <c r="H57" s="37" t="s">
        <v>58</v>
      </c>
      <c r="I57" s="15"/>
      <c r="J57" s="15" t="s">
        <v>119</v>
      </c>
      <c r="K57" s="38" t="s">
        <v>48</v>
      </c>
      <c r="L57" s="38" t="s">
        <v>49</v>
      </c>
      <c r="M57" s="16">
        <v>0</v>
      </c>
      <c r="N57" s="79" t="s">
        <v>50</v>
      </c>
      <c r="O57" s="39"/>
      <c r="P57" s="39"/>
      <c r="Q57" s="15"/>
      <c r="R57" s="154"/>
      <c r="S57" s="39"/>
      <c r="T57" s="15" t="s">
        <v>58</v>
      </c>
      <c r="U57" s="15" t="s">
        <v>54</v>
      </c>
      <c r="V57" s="15" t="s">
        <v>55</v>
      </c>
      <c r="W57" s="42" t="s">
        <v>146</v>
      </c>
    </row>
    <row r="58" spans="2:23" x14ac:dyDescent="0.25">
      <c r="B58" s="20"/>
      <c r="C58" s="15"/>
      <c r="D58" s="15" t="s">
        <v>120</v>
      </c>
      <c r="E58" s="37"/>
      <c r="F58" s="37"/>
      <c r="G58" s="37" t="s">
        <v>58</v>
      </c>
      <c r="H58" s="37" t="s">
        <v>58</v>
      </c>
      <c r="I58" s="15"/>
      <c r="J58" s="15" t="s">
        <v>119</v>
      </c>
      <c r="K58" s="38" t="s">
        <v>48</v>
      </c>
      <c r="L58" s="38" t="s">
        <v>49</v>
      </c>
      <c r="M58" s="16">
        <v>0</v>
      </c>
      <c r="N58" s="79" t="s">
        <v>50</v>
      </c>
      <c r="O58" s="39"/>
      <c r="P58" s="39"/>
      <c r="Q58" s="15"/>
      <c r="R58" s="154"/>
      <c r="S58" s="39"/>
      <c r="T58" s="15" t="s">
        <v>58</v>
      </c>
      <c r="U58" s="15" t="s">
        <v>54</v>
      </c>
      <c r="V58" s="15" t="s">
        <v>79</v>
      </c>
      <c r="W58" s="40" t="s">
        <v>121</v>
      </c>
    </row>
    <row r="59" spans="2:23" x14ac:dyDescent="0.25">
      <c r="B59" s="20"/>
      <c r="C59" s="15"/>
      <c r="D59" s="15" t="s">
        <v>71</v>
      </c>
      <c r="E59" s="37"/>
      <c r="F59" s="37"/>
      <c r="G59" s="37" t="s">
        <v>147</v>
      </c>
      <c r="H59" s="37" t="s">
        <v>58</v>
      </c>
      <c r="I59" s="15"/>
      <c r="J59" s="15" t="s">
        <v>122</v>
      </c>
      <c r="K59" s="15" t="s">
        <v>73</v>
      </c>
      <c r="L59" s="38" t="s">
        <v>49</v>
      </c>
      <c r="M59" s="16">
        <v>0</v>
      </c>
      <c r="N59" s="39" t="s">
        <v>50</v>
      </c>
      <c r="O59" s="39"/>
      <c r="P59" s="39"/>
      <c r="Q59" s="15"/>
      <c r="R59" s="155"/>
      <c r="S59" s="39"/>
      <c r="T59" s="15" t="s">
        <v>58</v>
      </c>
      <c r="U59" s="15" t="s">
        <v>54</v>
      </c>
      <c r="V59" s="15" t="s">
        <v>55</v>
      </c>
      <c r="W59" s="40" t="s">
        <v>148</v>
      </c>
    </row>
    <row r="60" spans="2:23" x14ac:dyDescent="0.25">
      <c r="B60" s="20"/>
      <c r="C60" s="15"/>
      <c r="D60" s="15" t="s">
        <v>57</v>
      </c>
      <c r="E60" s="37"/>
      <c r="F60" s="37"/>
      <c r="G60" s="37" t="s">
        <v>147</v>
      </c>
      <c r="H60" s="37">
        <v>47848</v>
      </c>
      <c r="I60" s="15"/>
      <c r="J60" s="15" t="s">
        <v>149</v>
      </c>
      <c r="K60" s="38" t="s">
        <v>48</v>
      </c>
      <c r="L60" s="38" t="s">
        <v>49</v>
      </c>
      <c r="M60" s="16">
        <v>0.06</v>
      </c>
      <c r="N60" s="39" t="s">
        <v>50</v>
      </c>
      <c r="O60" s="39"/>
      <c r="P60" s="39"/>
      <c r="Q60" s="15" t="s">
        <v>133</v>
      </c>
      <c r="R60" s="82" t="s">
        <v>260</v>
      </c>
      <c r="S60" s="39"/>
      <c r="T60" s="15" t="s">
        <v>58</v>
      </c>
      <c r="U60" s="15" t="s">
        <v>54</v>
      </c>
      <c r="V60" s="15" t="s">
        <v>55</v>
      </c>
      <c r="W60" s="84" t="s">
        <v>150</v>
      </c>
    </row>
    <row r="61" spans="2:23" ht="42" customHeight="1" x14ac:dyDescent="0.25">
      <c r="B61" s="20"/>
      <c r="C61" s="15"/>
      <c r="D61" s="15" t="s">
        <v>123</v>
      </c>
      <c r="E61" s="37"/>
      <c r="F61" s="37"/>
      <c r="G61" s="37" t="s">
        <v>147</v>
      </c>
      <c r="H61" s="85">
        <v>46022</v>
      </c>
      <c r="I61" s="15"/>
      <c r="J61" s="15" t="s">
        <v>151</v>
      </c>
      <c r="K61" s="15" t="s">
        <v>73</v>
      </c>
      <c r="L61" s="38" t="s">
        <v>49</v>
      </c>
      <c r="M61" s="17">
        <f>230/4/365</f>
        <v>0.15753424657534246</v>
      </c>
      <c r="N61" s="39" t="s">
        <v>50</v>
      </c>
      <c r="O61" s="39"/>
      <c r="P61" s="39"/>
      <c r="Q61" s="15" t="s">
        <v>152</v>
      </c>
      <c r="R61" s="156" t="s">
        <v>259</v>
      </c>
      <c r="S61" s="39"/>
      <c r="T61" s="15" t="s">
        <v>58</v>
      </c>
      <c r="U61" s="15" t="s">
        <v>54</v>
      </c>
      <c r="V61" s="15" t="s">
        <v>55</v>
      </c>
      <c r="W61" s="41" t="s">
        <v>153</v>
      </c>
    </row>
    <row r="62" spans="2:23" x14ac:dyDescent="0.25">
      <c r="B62" s="20"/>
      <c r="C62" s="15"/>
      <c r="D62" s="15" t="s">
        <v>125</v>
      </c>
      <c r="E62" s="37"/>
      <c r="F62" s="37"/>
      <c r="G62" s="37" t="s">
        <v>58</v>
      </c>
      <c r="H62" s="37" t="s">
        <v>58</v>
      </c>
      <c r="I62" s="15"/>
      <c r="J62" s="15" t="s">
        <v>154</v>
      </c>
      <c r="K62" s="15" t="s">
        <v>48</v>
      </c>
      <c r="L62" s="38" t="s">
        <v>49</v>
      </c>
      <c r="M62" s="17">
        <f>230/4/365</f>
        <v>0.15753424657534246</v>
      </c>
      <c r="N62" s="79" t="s">
        <v>50</v>
      </c>
      <c r="O62" s="39"/>
      <c r="P62" s="39"/>
      <c r="Q62" s="15" t="s">
        <v>152</v>
      </c>
      <c r="R62" s="155"/>
      <c r="S62" s="39"/>
      <c r="T62" s="15" t="s">
        <v>58</v>
      </c>
      <c r="U62" s="15" t="s">
        <v>54</v>
      </c>
      <c r="V62" s="15" t="s">
        <v>55</v>
      </c>
      <c r="W62" s="40" t="s">
        <v>58</v>
      </c>
    </row>
    <row r="63" spans="2:23" x14ac:dyDescent="0.25">
      <c r="B63" s="20"/>
      <c r="C63" s="15"/>
      <c r="D63" s="38" t="s">
        <v>44</v>
      </c>
      <c r="E63" s="37"/>
      <c r="F63" s="37"/>
      <c r="G63" s="37">
        <v>46023</v>
      </c>
      <c r="H63" s="37">
        <v>47848</v>
      </c>
      <c r="I63" s="15"/>
      <c r="J63" s="15" t="s">
        <v>115</v>
      </c>
      <c r="K63" s="38" t="s">
        <v>48</v>
      </c>
      <c r="L63" s="38" t="s">
        <v>49</v>
      </c>
      <c r="M63" s="17">
        <v>0.76</v>
      </c>
      <c r="N63" s="79" t="s">
        <v>50</v>
      </c>
      <c r="O63" s="39"/>
      <c r="P63" s="39"/>
      <c r="Q63" s="15" t="s">
        <v>116</v>
      </c>
      <c r="R63" s="156" t="s">
        <v>261</v>
      </c>
      <c r="S63" s="80"/>
      <c r="T63" s="15" t="s">
        <v>58</v>
      </c>
      <c r="U63" s="15" t="s">
        <v>54</v>
      </c>
      <c r="V63" s="15" t="s">
        <v>55</v>
      </c>
      <c r="W63" s="40"/>
    </row>
    <row r="64" spans="2:23" x14ac:dyDescent="0.25">
      <c r="B64" s="20"/>
      <c r="C64" s="15"/>
      <c r="D64" s="15" t="s">
        <v>60</v>
      </c>
      <c r="E64" s="37"/>
      <c r="F64" s="37"/>
      <c r="G64" s="37" t="s">
        <v>58</v>
      </c>
      <c r="H64" s="37" t="s">
        <v>58</v>
      </c>
      <c r="I64" s="15"/>
      <c r="J64" s="15" t="s">
        <v>115</v>
      </c>
      <c r="K64" s="38" t="s">
        <v>48</v>
      </c>
      <c r="L64" s="38" t="s">
        <v>49</v>
      </c>
      <c r="M64" s="81">
        <v>0</v>
      </c>
      <c r="N64" s="79" t="s">
        <v>50</v>
      </c>
      <c r="O64" s="39"/>
      <c r="P64" s="39"/>
      <c r="Q64" s="15"/>
      <c r="R64" s="154"/>
      <c r="S64" s="80"/>
      <c r="T64" s="15" t="s">
        <v>58</v>
      </c>
      <c r="U64" s="15" t="s">
        <v>54</v>
      </c>
      <c r="V64" s="15" t="s">
        <v>55</v>
      </c>
      <c r="W64" s="40"/>
    </row>
    <row r="65" spans="2:23" x14ac:dyDescent="0.25">
      <c r="B65" s="20"/>
      <c r="C65" s="15"/>
      <c r="D65" s="15" t="s">
        <v>61</v>
      </c>
      <c r="E65" s="37"/>
      <c r="F65" s="37"/>
      <c r="G65" s="37" t="s">
        <v>58</v>
      </c>
      <c r="H65" s="37" t="s">
        <v>58</v>
      </c>
      <c r="I65" s="15"/>
      <c r="J65" s="15" t="s">
        <v>117</v>
      </c>
      <c r="K65" s="38" t="s">
        <v>48</v>
      </c>
      <c r="L65" s="38" t="s">
        <v>49</v>
      </c>
      <c r="M65" s="81">
        <v>0</v>
      </c>
      <c r="N65" s="79" t="s">
        <v>50</v>
      </c>
      <c r="O65" s="39"/>
      <c r="P65" s="39"/>
      <c r="Q65" s="15"/>
      <c r="R65" s="154"/>
      <c r="S65" s="80"/>
      <c r="T65" s="15" t="s">
        <v>58</v>
      </c>
      <c r="U65" s="15" t="s">
        <v>54</v>
      </c>
      <c r="V65" s="15" t="s">
        <v>55</v>
      </c>
      <c r="W65" s="40"/>
    </row>
    <row r="66" spans="2:23" ht="15" customHeight="1" x14ac:dyDescent="0.25">
      <c r="B66" s="20"/>
      <c r="C66" s="15"/>
      <c r="D66" s="15" t="s">
        <v>63</v>
      </c>
      <c r="E66" s="37"/>
      <c r="F66" s="37"/>
      <c r="G66" s="37" t="s">
        <v>58</v>
      </c>
      <c r="H66" s="37" t="s">
        <v>58</v>
      </c>
      <c r="I66" s="15"/>
      <c r="J66" s="15" t="s">
        <v>117</v>
      </c>
      <c r="K66" s="38" t="s">
        <v>48</v>
      </c>
      <c r="L66" s="38" t="s">
        <v>49</v>
      </c>
      <c r="M66" s="81">
        <v>0</v>
      </c>
      <c r="N66" s="79" t="s">
        <v>50</v>
      </c>
      <c r="O66" s="39"/>
      <c r="P66" s="39"/>
      <c r="Q66" s="15"/>
      <c r="R66" s="154"/>
      <c r="S66" s="80"/>
      <c r="T66" s="15" t="s">
        <v>58</v>
      </c>
      <c r="U66" s="15" t="s">
        <v>54</v>
      </c>
      <c r="V66" s="15" t="s">
        <v>55</v>
      </c>
      <c r="W66" s="40"/>
    </row>
    <row r="67" spans="2:23" x14ac:dyDescent="0.25">
      <c r="B67" s="20"/>
      <c r="C67" s="15"/>
      <c r="D67" s="15" t="s">
        <v>64</v>
      </c>
      <c r="E67" s="37"/>
      <c r="F67" s="37"/>
      <c r="G67" s="37" t="s">
        <v>58</v>
      </c>
      <c r="H67" s="37" t="s">
        <v>58</v>
      </c>
      <c r="I67" s="15"/>
      <c r="J67" s="15" t="s">
        <v>117</v>
      </c>
      <c r="K67" s="38" t="s">
        <v>48</v>
      </c>
      <c r="L67" s="38" t="s">
        <v>49</v>
      </c>
      <c r="M67" s="81">
        <v>0</v>
      </c>
      <c r="N67" s="79" t="s">
        <v>50</v>
      </c>
      <c r="O67" s="39"/>
      <c r="P67" s="39"/>
      <c r="Q67" s="15"/>
      <c r="R67" s="154"/>
      <c r="S67" s="80"/>
      <c r="T67" s="15" t="s">
        <v>58</v>
      </c>
      <c r="U67" s="15" t="s">
        <v>54</v>
      </c>
      <c r="V67" s="15" t="s">
        <v>55</v>
      </c>
      <c r="W67" s="40"/>
    </row>
    <row r="68" spans="2:23" ht="12.75" customHeight="1" x14ac:dyDescent="0.25">
      <c r="B68" s="20"/>
      <c r="C68" s="15"/>
      <c r="D68" s="15" t="s">
        <v>118</v>
      </c>
      <c r="E68" s="37"/>
      <c r="F68" s="37"/>
      <c r="G68" s="37" t="s">
        <v>58</v>
      </c>
      <c r="H68" s="37" t="s">
        <v>58</v>
      </c>
      <c r="I68" s="15"/>
      <c r="J68" s="15" t="s">
        <v>119</v>
      </c>
      <c r="K68" s="38" t="s">
        <v>48</v>
      </c>
      <c r="L68" s="38" t="s">
        <v>49</v>
      </c>
      <c r="M68" s="16">
        <v>0</v>
      </c>
      <c r="N68" s="79" t="s">
        <v>50</v>
      </c>
      <c r="O68" s="39"/>
      <c r="P68" s="39"/>
      <c r="Q68" s="15"/>
      <c r="R68" s="154"/>
      <c r="S68" s="80"/>
      <c r="T68" s="15" t="s">
        <v>58</v>
      </c>
      <c r="U68" s="15" t="s">
        <v>54</v>
      </c>
      <c r="V68" s="15" t="s">
        <v>55</v>
      </c>
      <c r="W68" s="40"/>
    </row>
    <row r="69" spans="2:23" x14ac:dyDescent="0.25">
      <c r="B69" s="20"/>
      <c r="C69" s="15"/>
      <c r="D69" s="15" t="s">
        <v>120</v>
      </c>
      <c r="E69" s="37"/>
      <c r="F69" s="37"/>
      <c r="G69" s="37" t="s">
        <v>58</v>
      </c>
      <c r="H69" s="37" t="s">
        <v>58</v>
      </c>
      <c r="I69" s="15"/>
      <c r="J69" s="15" t="s">
        <v>119</v>
      </c>
      <c r="K69" s="38" t="s">
        <v>48</v>
      </c>
      <c r="L69" s="38" t="s">
        <v>49</v>
      </c>
      <c r="M69" s="16">
        <v>0</v>
      </c>
      <c r="N69" s="79" t="s">
        <v>50</v>
      </c>
      <c r="O69" s="39"/>
      <c r="P69" s="39"/>
      <c r="Q69" s="15"/>
      <c r="R69" s="154"/>
      <c r="S69" s="80"/>
      <c r="T69" s="15" t="s">
        <v>58</v>
      </c>
      <c r="U69" s="15" t="s">
        <v>54</v>
      </c>
      <c r="V69" s="15" t="s">
        <v>79</v>
      </c>
      <c r="W69" s="40" t="s">
        <v>121</v>
      </c>
    </row>
    <row r="70" spans="2:23" x14ac:dyDescent="0.25">
      <c r="B70" s="20"/>
      <c r="C70" s="15"/>
      <c r="D70" s="15" t="s">
        <v>71</v>
      </c>
      <c r="E70" s="37"/>
      <c r="F70" s="37"/>
      <c r="G70" s="37" t="s">
        <v>58</v>
      </c>
      <c r="H70" s="37" t="s">
        <v>58</v>
      </c>
      <c r="I70" s="15"/>
      <c r="J70" s="15" t="s">
        <v>122</v>
      </c>
      <c r="K70" s="15" t="s">
        <v>73</v>
      </c>
      <c r="L70" s="38" t="s">
        <v>49</v>
      </c>
      <c r="M70" s="16">
        <v>0</v>
      </c>
      <c r="N70" s="79" t="s">
        <v>50</v>
      </c>
      <c r="O70" s="39"/>
      <c r="P70" s="39"/>
      <c r="Q70" s="15"/>
      <c r="R70" s="154"/>
      <c r="S70" s="80"/>
      <c r="T70" s="15" t="s">
        <v>58</v>
      </c>
      <c r="U70" s="15" t="s">
        <v>54</v>
      </c>
      <c r="V70" s="15" t="s">
        <v>55</v>
      </c>
      <c r="W70" s="40"/>
    </row>
    <row r="71" spans="2:23" x14ac:dyDescent="0.25">
      <c r="B71" s="20"/>
      <c r="C71" s="15"/>
      <c r="D71" s="15" t="s">
        <v>123</v>
      </c>
      <c r="E71" s="37"/>
      <c r="F71" s="37"/>
      <c r="G71" s="37" t="s">
        <v>58</v>
      </c>
      <c r="H71" s="37" t="s">
        <v>58</v>
      </c>
      <c r="I71" s="15"/>
      <c r="J71" s="15" t="s">
        <v>124</v>
      </c>
      <c r="K71" s="15" t="s">
        <v>73</v>
      </c>
      <c r="L71" s="38" t="s">
        <v>49</v>
      </c>
      <c r="M71" s="16">
        <v>0</v>
      </c>
      <c r="N71" s="79" t="s">
        <v>50</v>
      </c>
      <c r="O71" s="39"/>
      <c r="P71" s="39"/>
      <c r="Q71" s="15"/>
      <c r="R71" s="154"/>
      <c r="S71" s="80"/>
      <c r="T71" s="15" t="s">
        <v>58</v>
      </c>
      <c r="U71" s="15" t="s">
        <v>54</v>
      </c>
      <c r="V71" s="15" t="s">
        <v>55</v>
      </c>
      <c r="W71" s="40"/>
    </row>
    <row r="72" spans="2:23" ht="12.75" customHeight="1" x14ac:dyDescent="0.25">
      <c r="B72" s="20"/>
      <c r="C72" s="15"/>
      <c r="D72" s="15" t="s">
        <v>125</v>
      </c>
      <c r="E72" s="37"/>
      <c r="F72" s="37"/>
      <c r="G72" s="37" t="s">
        <v>58</v>
      </c>
      <c r="H72" s="37" t="s">
        <v>58</v>
      </c>
      <c r="I72" s="15"/>
      <c r="J72" s="15" t="s">
        <v>126</v>
      </c>
      <c r="K72" s="15" t="s">
        <v>48</v>
      </c>
      <c r="L72" s="38" t="s">
        <v>49</v>
      </c>
      <c r="M72" s="81">
        <v>0</v>
      </c>
      <c r="N72" s="79" t="s">
        <v>50</v>
      </c>
      <c r="O72" s="39"/>
      <c r="P72" s="39"/>
      <c r="Q72" s="15"/>
      <c r="R72" s="154"/>
      <c r="S72" s="80"/>
      <c r="T72" s="15" t="s">
        <v>58</v>
      </c>
      <c r="U72" s="15" t="s">
        <v>54</v>
      </c>
      <c r="V72" s="15" t="s">
        <v>55</v>
      </c>
      <c r="W72" s="40"/>
    </row>
    <row r="73" spans="2:23" ht="12.75" customHeight="1" x14ac:dyDescent="0.25">
      <c r="B73" s="20"/>
      <c r="C73" s="15"/>
      <c r="D73" s="38" t="s">
        <v>44</v>
      </c>
      <c r="E73" s="37"/>
      <c r="F73" s="37"/>
      <c r="G73" s="37">
        <v>47849</v>
      </c>
      <c r="H73" s="37">
        <v>49674</v>
      </c>
      <c r="I73" s="15"/>
      <c r="J73" s="38" t="s">
        <v>127</v>
      </c>
      <c r="K73" s="15" t="s">
        <v>48</v>
      </c>
      <c r="L73" s="38" t="s">
        <v>49</v>
      </c>
      <c r="M73" s="17">
        <f>278.26/365</f>
        <v>0.76235616438356157</v>
      </c>
      <c r="N73" s="79" t="s">
        <v>50</v>
      </c>
      <c r="O73" s="39"/>
      <c r="P73" s="39"/>
      <c r="Q73" s="15" t="s">
        <v>116</v>
      </c>
      <c r="R73" s="154"/>
      <c r="S73" s="80"/>
      <c r="T73" s="15" t="s">
        <v>58</v>
      </c>
      <c r="U73" s="15" t="s">
        <v>54</v>
      </c>
      <c r="V73" s="15" t="s">
        <v>55</v>
      </c>
      <c r="W73" s="40"/>
    </row>
    <row r="74" spans="2:23" x14ac:dyDescent="0.25">
      <c r="B74" s="20"/>
      <c r="C74" s="15"/>
      <c r="D74" s="15" t="s">
        <v>60</v>
      </c>
      <c r="E74" s="37"/>
      <c r="F74" s="37"/>
      <c r="G74" s="37" t="s">
        <v>58</v>
      </c>
      <c r="H74" s="37" t="s">
        <v>58</v>
      </c>
      <c r="I74" s="15"/>
      <c r="J74" s="15" t="s">
        <v>127</v>
      </c>
      <c r="K74" s="15" t="s">
        <v>48</v>
      </c>
      <c r="L74" s="38" t="s">
        <v>49</v>
      </c>
      <c r="M74" s="81">
        <v>0</v>
      </c>
      <c r="N74" s="79" t="s">
        <v>50</v>
      </c>
      <c r="O74" s="39"/>
      <c r="P74" s="39"/>
      <c r="Q74" s="15"/>
      <c r="R74" s="154"/>
      <c r="S74" s="80"/>
      <c r="T74" s="15" t="s">
        <v>58</v>
      </c>
      <c r="U74" s="15" t="s">
        <v>54</v>
      </c>
      <c r="V74" s="15" t="s">
        <v>55</v>
      </c>
      <c r="W74" s="40"/>
    </row>
    <row r="75" spans="2:23" x14ac:dyDescent="0.25">
      <c r="B75" s="20"/>
      <c r="C75" s="15"/>
      <c r="D75" s="15" t="s">
        <v>61</v>
      </c>
      <c r="E75" s="37"/>
      <c r="F75" s="37"/>
      <c r="G75" s="37" t="s">
        <v>58</v>
      </c>
      <c r="H75" s="37" t="s">
        <v>58</v>
      </c>
      <c r="I75" s="15"/>
      <c r="J75" s="15" t="s">
        <v>128</v>
      </c>
      <c r="K75" s="15" t="s">
        <v>48</v>
      </c>
      <c r="L75" s="38" t="s">
        <v>49</v>
      </c>
      <c r="M75" s="81">
        <v>0</v>
      </c>
      <c r="N75" s="79" t="s">
        <v>50</v>
      </c>
      <c r="O75" s="39"/>
      <c r="P75" s="39"/>
      <c r="Q75" s="15"/>
      <c r="R75" s="154"/>
      <c r="S75" s="80"/>
      <c r="T75" s="15" t="s">
        <v>58</v>
      </c>
      <c r="U75" s="15" t="s">
        <v>54</v>
      </c>
      <c r="V75" s="15" t="s">
        <v>55</v>
      </c>
      <c r="W75" s="40"/>
    </row>
    <row r="76" spans="2:23" x14ac:dyDescent="0.25">
      <c r="B76" s="20"/>
      <c r="C76" s="15"/>
      <c r="D76" s="15" t="s">
        <v>63</v>
      </c>
      <c r="E76" s="37"/>
      <c r="F76" s="37"/>
      <c r="G76" s="37" t="s">
        <v>58</v>
      </c>
      <c r="H76" s="37" t="s">
        <v>58</v>
      </c>
      <c r="I76" s="15"/>
      <c r="J76" s="15" t="s">
        <v>128</v>
      </c>
      <c r="K76" s="15" t="s">
        <v>48</v>
      </c>
      <c r="L76" s="38" t="s">
        <v>49</v>
      </c>
      <c r="M76" s="81">
        <v>0</v>
      </c>
      <c r="N76" s="79" t="s">
        <v>50</v>
      </c>
      <c r="O76" s="39"/>
      <c r="P76" s="39"/>
      <c r="Q76" s="15"/>
      <c r="R76" s="154"/>
      <c r="S76" s="80"/>
      <c r="T76" s="15" t="s">
        <v>58</v>
      </c>
      <c r="U76" s="15" t="s">
        <v>54</v>
      </c>
      <c r="V76" s="15" t="s">
        <v>55</v>
      </c>
      <c r="W76" s="40"/>
    </row>
    <row r="77" spans="2:23" x14ac:dyDescent="0.25">
      <c r="B77" s="20"/>
      <c r="C77" s="15"/>
      <c r="D77" s="15" t="s">
        <v>64</v>
      </c>
      <c r="E77" s="37"/>
      <c r="F77" s="37"/>
      <c r="G77" s="37" t="s">
        <v>58</v>
      </c>
      <c r="H77" s="37" t="s">
        <v>58</v>
      </c>
      <c r="I77" s="15"/>
      <c r="J77" s="15" t="s">
        <v>128</v>
      </c>
      <c r="K77" s="15" t="s">
        <v>48</v>
      </c>
      <c r="L77" s="38" t="s">
        <v>49</v>
      </c>
      <c r="M77" s="81">
        <v>0</v>
      </c>
      <c r="N77" s="79" t="s">
        <v>50</v>
      </c>
      <c r="O77" s="39"/>
      <c r="P77" s="39"/>
      <c r="Q77" s="15"/>
      <c r="R77" s="154"/>
      <c r="S77" s="80"/>
      <c r="T77" s="15" t="s">
        <v>58</v>
      </c>
      <c r="U77" s="15" t="s">
        <v>54</v>
      </c>
      <c r="V77" s="15" t="s">
        <v>55</v>
      </c>
      <c r="W77" s="40"/>
    </row>
    <row r="78" spans="2:23" x14ac:dyDescent="0.25">
      <c r="B78" s="20"/>
      <c r="C78" s="15"/>
      <c r="D78" s="15" t="s">
        <v>118</v>
      </c>
      <c r="E78" s="37"/>
      <c r="F78" s="37"/>
      <c r="G78" s="37" t="s">
        <v>58</v>
      </c>
      <c r="H78" s="37" t="s">
        <v>58</v>
      </c>
      <c r="I78" s="15"/>
      <c r="J78" s="15" t="s">
        <v>66</v>
      </c>
      <c r="K78" s="15" t="s">
        <v>48</v>
      </c>
      <c r="L78" s="38" t="s">
        <v>49</v>
      </c>
      <c r="M78" s="81">
        <v>0</v>
      </c>
      <c r="N78" s="79" t="s">
        <v>50</v>
      </c>
      <c r="O78" s="39"/>
      <c r="P78" s="39"/>
      <c r="Q78" s="15"/>
      <c r="R78" s="154"/>
      <c r="S78" s="80"/>
      <c r="T78" s="15" t="s">
        <v>58</v>
      </c>
      <c r="U78" s="15" t="s">
        <v>54</v>
      </c>
      <c r="V78" s="15" t="s">
        <v>55</v>
      </c>
      <c r="W78" s="40"/>
    </row>
    <row r="79" spans="2:23" x14ac:dyDescent="0.25">
      <c r="B79" s="20"/>
      <c r="C79" s="15"/>
      <c r="D79" s="15" t="s">
        <v>120</v>
      </c>
      <c r="E79" s="37"/>
      <c r="F79" s="37"/>
      <c r="G79" s="37" t="s">
        <v>58</v>
      </c>
      <c r="H79" s="37" t="s">
        <v>58</v>
      </c>
      <c r="I79" s="15"/>
      <c r="J79" s="15" t="s">
        <v>66</v>
      </c>
      <c r="K79" s="15" t="s">
        <v>48</v>
      </c>
      <c r="L79" s="38" t="s">
        <v>49</v>
      </c>
      <c r="M79" s="81">
        <v>0</v>
      </c>
      <c r="N79" s="79" t="s">
        <v>50</v>
      </c>
      <c r="O79" s="39"/>
      <c r="P79" s="39"/>
      <c r="Q79" s="15"/>
      <c r="R79" s="154"/>
      <c r="S79" s="80"/>
      <c r="T79" s="15" t="s">
        <v>58</v>
      </c>
      <c r="U79" s="15" t="s">
        <v>54</v>
      </c>
      <c r="V79" s="15" t="s">
        <v>79</v>
      </c>
      <c r="W79" s="40" t="s">
        <v>121</v>
      </c>
    </row>
    <row r="80" spans="2:23" x14ac:dyDescent="0.25">
      <c r="B80" s="20"/>
      <c r="C80" s="15"/>
      <c r="D80" s="15" t="s">
        <v>71</v>
      </c>
      <c r="E80" s="37"/>
      <c r="F80" s="37"/>
      <c r="G80" s="37" t="s">
        <v>58</v>
      </c>
      <c r="H80" s="37" t="s">
        <v>58</v>
      </c>
      <c r="I80" s="15"/>
      <c r="J80" s="15" t="s">
        <v>129</v>
      </c>
      <c r="K80" s="15" t="s">
        <v>73</v>
      </c>
      <c r="L80" s="38" t="s">
        <v>49</v>
      </c>
      <c r="M80" s="81">
        <v>0</v>
      </c>
      <c r="N80" s="79" t="s">
        <v>50</v>
      </c>
      <c r="O80" s="39"/>
      <c r="P80" s="39"/>
      <c r="Q80" s="15"/>
      <c r="R80" s="154"/>
      <c r="S80" s="80"/>
      <c r="T80" s="15" t="s">
        <v>58</v>
      </c>
      <c r="U80" s="15" t="s">
        <v>54</v>
      </c>
      <c r="V80" s="15" t="s">
        <v>55</v>
      </c>
      <c r="W80" s="40"/>
    </row>
    <row r="81" spans="2:23" x14ac:dyDescent="0.25">
      <c r="B81" s="20"/>
      <c r="C81" s="15"/>
      <c r="D81" s="15" t="s">
        <v>123</v>
      </c>
      <c r="E81" s="37"/>
      <c r="F81" s="37"/>
      <c r="G81" s="37" t="s">
        <v>58</v>
      </c>
      <c r="H81" s="37" t="s">
        <v>58</v>
      </c>
      <c r="I81" s="15"/>
      <c r="J81" s="15" t="s">
        <v>130</v>
      </c>
      <c r="K81" s="15" t="s">
        <v>73</v>
      </c>
      <c r="L81" s="38" t="s">
        <v>49</v>
      </c>
      <c r="M81" s="81">
        <v>0</v>
      </c>
      <c r="N81" s="79" t="s">
        <v>50</v>
      </c>
      <c r="O81" s="39"/>
      <c r="P81" s="39"/>
      <c r="Q81" s="15"/>
      <c r="R81" s="154"/>
      <c r="S81" s="80"/>
      <c r="T81" s="15" t="s">
        <v>58</v>
      </c>
      <c r="U81" s="15" t="s">
        <v>54</v>
      </c>
      <c r="V81" s="15" t="s">
        <v>55</v>
      </c>
      <c r="W81" s="40"/>
    </row>
    <row r="82" spans="2:23" ht="15" customHeight="1" x14ac:dyDescent="0.25">
      <c r="B82" s="20"/>
      <c r="C82" s="15"/>
      <c r="D82" s="15" t="s">
        <v>125</v>
      </c>
      <c r="E82" s="37"/>
      <c r="F82" s="37"/>
      <c r="G82" s="37" t="s">
        <v>58</v>
      </c>
      <c r="H82" s="37" t="s">
        <v>58</v>
      </c>
      <c r="I82" s="15"/>
      <c r="J82" s="15" t="s">
        <v>131</v>
      </c>
      <c r="K82" s="15" t="s">
        <v>48</v>
      </c>
      <c r="L82" s="38" t="s">
        <v>49</v>
      </c>
      <c r="M82" s="81">
        <v>0</v>
      </c>
      <c r="N82" s="79" t="s">
        <v>50</v>
      </c>
      <c r="O82" s="39"/>
      <c r="P82" s="39"/>
      <c r="Q82" s="15"/>
      <c r="R82" s="155"/>
      <c r="S82" s="80"/>
      <c r="T82" s="15" t="s">
        <v>58</v>
      </c>
      <c r="U82" s="15" t="s">
        <v>54</v>
      </c>
      <c r="V82" s="15" t="s">
        <v>55</v>
      </c>
      <c r="W82" s="40"/>
    </row>
    <row r="83" spans="2:23" x14ac:dyDescent="0.25">
      <c r="B83" s="20"/>
      <c r="C83" s="15"/>
      <c r="D83" s="15" t="s">
        <v>57</v>
      </c>
      <c r="E83" s="37"/>
      <c r="F83" s="37"/>
      <c r="G83" s="37" t="s">
        <v>58</v>
      </c>
      <c r="H83" s="37" t="s">
        <v>58</v>
      </c>
      <c r="I83" s="15"/>
      <c r="J83" s="15" t="s">
        <v>132</v>
      </c>
      <c r="K83" s="15" t="s">
        <v>48</v>
      </c>
      <c r="L83" s="38" t="s">
        <v>49</v>
      </c>
      <c r="M83" s="17">
        <f>22.33/365</f>
        <v>6.1178082191780815E-2</v>
      </c>
      <c r="N83" s="79" t="s">
        <v>50</v>
      </c>
      <c r="O83" s="39"/>
      <c r="P83" s="39"/>
      <c r="Q83" s="15" t="s">
        <v>133</v>
      </c>
      <c r="R83" s="82" t="s">
        <v>260</v>
      </c>
      <c r="S83" s="80"/>
      <c r="T83" s="15" t="s">
        <v>58</v>
      </c>
      <c r="U83" s="15" t="s">
        <v>54</v>
      </c>
      <c r="V83" s="15" t="s">
        <v>55</v>
      </c>
      <c r="W83" s="40"/>
    </row>
    <row r="84" spans="2:23" ht="12.75" customHeight="1" x14ac:dyDescent="0.25">
      <c r="B84" s="43"/>
      <c r="C84" s="44"/>
      <c r="D84" s="44" t="s">
        <v>74</v>
      </c>
      <c r="E84" s="45"/>
      <c r="F84" s="45"/>
      <c r="G84" s="45">
        <v>42339</v>
      </c>
      <c r="H84" s="45" t="s">
        <v>58</v>
      </c>
      <c r="I84" s="44"/>
      <c r="J84" s="47" t="s">
        <v>75</v>
      </c>
      <c r="K84" s="44"/>
      <c r="L84" s="44" t="s">
        <v>76</v>
      </c>
      <c r="M84" s="47"/>
      <c r="N84" s="48"/>
      <c r="O84" s="48" t="s">
        <v>77</v>
      </c>
      <c r="P84" s="48" t="s">
        <v>78</v>
      </c>
      <c r="Q84" s="44"/>
      <c r="R84" s="44"/>
      <c r="S84" s="150" t="s">
        <v>134</v>
      </c>
      <c r="T84" s="44" t="s">
        <v>58</v>
      </c>
      <c r="U84" s="44" t="s">
        <v>54</v>
      </c>
      <c r="V84" s="44" t="s">
        <v>79</v>
      </c>
      <c r="W84" s="49" t="s">
        <v>80</v>
      </c>
    </row>
    <row r="85" spans="2:23" x14ac:dyDescent="0.25">
      <c r="B85" s="43"/>
      <c r="C85" s="44"/>
      <c r="D85" s="44" t="s">
        <v>81</v>
      </c>
      <c r="E85" s="45"/>
      <c r="F85" s="45"/>
      <c r="G85" s="45" t="s">
        <v>58</v>
      </c>
      <c r="H85" s="45" t="s">
        <v>58</v>
      </c>
      <c r="I85" s="44"/>
      <c r="J85" s="47" t="s">
        <v>58</v>
      </c>
      <c r="K85" s="44"/>
      <c r="L85" s="44" t="s">
        <v>76</v>
      </c>
      <c r="M85" s="47"/>
      <c r="N85" s="48"/>
      <c r="O85" s="48" t="s">
        <v>77</v>
      </c>
      <c r="P85" s="48" t="s">
        <v>78</v>
      </c>
      <c r="Q85" s="44"/>
      <c r="R85" s="44"/>
      <c r="S85" s="151"/>
      <c r="T85" s="44" t="s">
        <v>58</v>
      </c>
      <c r="U85" s="44" t="s">
        <v>54</v>
      </c>
      <c r="V85" s="44" t="s">
        <v>79</v>
      </c>
      <c r="W85" s="49" t="s">
        <v>58</v>
      </c>
    </row>
    <row r="86" spans="2:23" x14ac:dyDescent="0.25">
      <c r="B86" s="43"/>
      <c r="C86" s="44"/>
      <c r="D86" s="44" t="s">
        <v>82</v>
      </c>
      <c r="E86" s="45"/>
      <c r="F86" s="45"/>
      <c r="G86" s="45" t="s">
        <v>58</v>
      </c>
      <c r="H86" s="45" t="s">
        <v>58</v>
      </c>
      <c r="I86" s="44"/>
      <c r="J86" s="47" t="s">
        <v>58</v>
      </c>
      <c r="K86" s="44"/>
      <c r="L86" s="44" t="s">
        <v>76</v>
      </c>
      <c r="M86" s="47"/>
      <c r="N86" s="48"/>
      <c r="O86" s="48" t="s">
        <v>83</v>
      </c>
      <c r="P86" s="48" t="s">
        <v>78</v>
      </c>
      <c r="Q86" s="44"/>
      <c r="R86" s="44"/>
      <c r="S86" s="151"/>
      <c r="T86" s="44" t="s">
        <v>58</v>
      </c>
      <c r="U86" s="44" t="s">
        <v>54</v>
      </c>
      <c r="V86" s="44" t="s">
        <v>79</v>
      </c>
      <c r="W86" s="49" t="s">
        <v>58</v>
      </c>
    </row>
    <row r="87" spans="2:23" x14ac:dyDescent="0.25">
      <c r="B87" s="43"/>
      <c r="C87" s="44"/>
      <c r="D87" s="44" t="s">
        <v>84</v>
      </c>
      <c r="E87" s="45"/>
      <c r="F87" s="45"/>
      <c r="G87" s="45" t="s">
        <v>58</v>
      </c>
      <c r="H87" s="45" t="s">
        <v>58</v>
      </c>
      <c r="I87" s="44"/>
      <c r="J87" s="47" t="s">
        <v>58</v>
      </c>
      <c r="K87" s="44"/>
      <c r="L87" s="44" t="s">
        <v>76</v>
      </c>
      <c r="M87" s="47"/>
      <c r="N87" s="48"/>
      <c r="O87" s="48" t="s">
        <v>77</v>
      </c>
      <c r="P87" s="48" t="s">
        <v>78</v>
      </c>
      <c r="Q87" s="44"/>
      <c r="R87" s="44"/>
      <c r="S87" s="151"/>
      <c r="T87" s="44" t="s">
        <v>58</v>
      </c>
      <c r="U87" s="44" t="s">
        <v>54</v>
      </c>
      <c r="V87" s="44" t="s">
        <v>79</v>
      </c>
      <c r="W87" s="49" t="s">
        <v>58</v>
      </c>
    </row>
    <row r="88" spans="2:23" ht="12.75" customHeight="1" x14ac:dyDescent="0.25">
      <c r="B88" s="43"/>
      <c r="C88" s="44"/>
      <c r="D88" s="44" t="s">
        <v>85</v>
      </c>
      <c r="E88" s="45"/>
      <c r="F88" s="45"/>
      <c r="G88" s="45" t="s">
        <v>58</v>
      </c>
      <c r="H88" s="45" t="s">
        <v>58</v>
      </c>
      <c r="I88" s="44"/>
      <c r="J88" s="47" t="s">
        <v>58</v>
      </c>
      <c r="K88" s="44"/>
      <c r="L88" s="44" t="s">
        <v>76</v>
      </c>
      <c r="M88" s="47"/>
      <c r="N88" s="48"/>
      <c r="O88" s="48" t="s">
        <v>86</v>
      </c>
      <c r="P88" s="48" t="s">
        <v>78</v>
      </c>
      <c r="Q88" s="44"/>
      <c r="R88" s="44"/>
      <c r="S88" s="151"/>
      <c r="T88" s="44" t="s">
        <v>58</v>
      </c>
      <c r="U88" s="44" t="s">
        <v>54</v>
      </c>
      <c r="V88" s="44" t="s">
        <v>79</v>
      </c>
      <c r="W88" s="49" t="s">
        <v>58</v>
      </c>
    </row>
    <row r="89" spans="2:23" x14ac:dyDescent="0.25">
      <c r="B89" s="43"/>
      <c r="C89" s="44"/>
      <c r="D89" s="44" t="s">
        <v>87</v>
      </c>
      <c r="E89" s="45"/>
      <c r="F89" s="45"/>
      <c r="G89" s="45" t="s">
        <v>58</v>
      </c>
      <c r="H89" s="45" t="s">
        <v>58</v>
      </c>
      <c r="I89" s="44"/>
      <c r="J89" s="47" t="s">
        <v>58</v>
      </c>
      <c r="K89" s="44"/>
      <c r="L89" s="44" t="s">
        <v>76</v>
      </c>
      <c r="M89" s="47"/>
      <c r="N89" s="48"/>
      <c r="O89" s="48" t="s">
        <v>86</v>
      </c>
      <c r="P89" s="48" t="s">
        <v>78</v>
      </c>
      <c r="Q89" s="44"/>
      <c r="R89" s="44"/>
      <c r="S89" s="151"/>
      <c r="T89" s="44" t="s">
        <v>58</v>
      </c>
      <c r="U89" s="44" t="s">
        <v>54</v>
      </c>
      <c r="V89" s="44" t="s">
        <v>79</v>
      </c>
      <c r="W89" s="49" t="s">
        <v>58</v>
      </c>
    </row>
    <row r="90" spans="2:23" x14ac:dyDescent="0.25">
      <c r="B90" s="43"/>
      <c r="C90" s="44"/>
      <c r="D90" s="44" t="s">
        <v>135</v>
      </c>
      <c r="E90" s="45"/>
      <c r="F90" s="45"/>
      <c r="G90" s="45" t="s">
        <v>58</v>
      </c>
      <c r="H90" s="45" t="s">
        <v>58</v>
      </c>
      <c r="I90" s="44"/>
      <c r="J90" s="47" t="s">
        <v>58</v>
      </c>
      <c r="K90" s="44"/>
      <c r="L90" s="44" t="s">
        <v>76</v>
      </c>
      <c r="M90" s="47"/>
      <c r="N90" s="48"/>
      <c r="O90" s="48" t="s">
        <v>83</v>
      </c>
      <c r="P90" s="48" t="s">
        <v>78</v>
      </c>
      <c r="Q90" s="44"/>
      <c r="R90" s="44"/>
      <c r="S90" s="151"/>
      <c r="T90" s="44" t="s">
        <v>58</v>
      </c>
      <c r="U90" s="44" t="s">
        <v>54</v>
      </c>
      <c r="V90" s="44" t="s">
        <v>79</v>
      </c>
      <c r="W90" s="49" t="s">
        <v>58</v>
      </c>
    </row>
    <row r="91" spans="2:23" x14ac:dyDescent="0.25">
      <c r="B91" s="43"/>
      <c r="C91" s="44"/>
      <c r="D91" s="44" t="s">
        <v>136</v>
      </c>
      <c r="E91" s="45"/>
      <c r="F91" s="45"/>
      <c r="G91" s="45" t="s">
        <v>58</v>
      </c>
      <c r="H91" s="45" t="s">
        <v>58</v>
      </c>
      <c r="I91" s="44"/>
      <c r="J91" s="47" t="s">
        <v>58</v>
      </c>
      <c r="K91" s="44"/>
      <c r="L91" s="44" t="s">
        <v>76</v>
      </c>
      <c r="M91" s="47"/>
      <c r="N91" s="48"/>
      <c r="O91" s="48" t="s">
        <v>83</v>
      </c>
      <c r="P91" s="48" t="s">
        <v>78</v>
      </c>
      <c r="Q91" s="44"/>
      <c r="R91" s="44"/>
      <c r="S91" s="151"/>
      <c r="T91" s="44" t="s">
        <v>58</v>
      </c>
      <c r="U91" s="44" t="s">
        <v>54</v>
      </c>
      <c r="V91" s="44" t="s">
        <v>79</v>
      </c>
      <c r="W91" s="49" t="s">
        <v>58</v>
      </c>
    </row>
    <row r="92" spans="2:23" x14ac:dyDescent="0.25">
      <c r="B92" s="43"/>
      <c r="C92" s="44"/>
      <c r="D92" s="44" t="s">
        <v>137</v>
      </c>
      <c r="E92" s="45"/>
      <c r="F92" s="45"/>
      <c r="G92" s="45" t="s">
        <v>58</v>
      </c>
      <c r="H92" s="45" t="s">
        <v>58</v>
      </c>
      <c r="I92" s="44"/>
      <c r="J92" s="47" t="s">
        <v>58</v>
      </c>
      <c r="K92" s="44"/>
      <c r="L92" s="44" t="s">
        <v>76</v>
      </c>
      <c r="M92" s="47"/>
      <c r="N92" s="48"/>
      <c r="O92" s="48" t="s">
        <v>77</v>
      </c>
      <c r="P92" s="48" t="s">
        <v>78</v>
      </c>
      <c r="Q92" s="44"/>
      <c r="R92" s="44"/>
      <c r="S92" s="151"/>
      <c r="T92" s="44" t="s">
        <v>58</v>
      </c>
      <c r="U92" s="44" t="s">
        <v>54</v>
      </c>
      <c r="V92" s="44" t="s">
        <v>79</v>
      </c>
      <c r="W92" s="49" t="s">
        <v>58</v>
      </c>
    </row>
    <row r="93" spans="2:23" x14ac:dyDescent="0.25">
      <c r="B93" s="43"/>
      <c r="C93" s="44"/>
      <c r="D93" s="44" t="s">
        <v>138</v>
      </c>
      <c r="E93" s="45"/>
      <c r="F93" s="45"/>
      <c r="G93" s="45" t="s">
        <v>58</v>
      </c>
      <c r="H93" s="45" t="s">
        <v>58</v>
      </c>
      <c r="I93" s="44"/>
      <c r="J93" s="47" t="s">
        <v>58</v>
      </c>
      <c r="K93" s="44"/>
      <c r="L93" s="44" t="s">
        <v>76</v>
      </c>
      <c r="M93" s="47"/>
      <c r="N93" s="48"/>
      <c r="O93" s="48" t="s">
        <v>77</v>
      </c>
      <c r="P93" s="48" t="s">
        <v>78</v>
      </c>
      <c r="Q93" s="44"/>
      <c r="R93" s="44"/>
      <c r="S93" s="151"/>
      <c r="T93" s="44" t="s">
        <v>58</v>
      </c>
      <c r="U93" s="44" t="s">
        <v>54</v>
      </c>
      <c r="V93" s="44" t="s">
        <v>79</v>
      </c>
      <c r="W93" s="49" t="s">
        <v>58</v>
      </c>
    </row>
    <row r="94" spans="2:23" x14ac:dyDescent="0.25">
      <c r="B94" s="43"/>
      <c r="C94" s="44"/>
      <c r="D94" s="44" t="s">
        <v>88</v>
      </c>
      <c r="E94" s="45"/>
      <c r="F94" s="45"/>
      <c r="G94" s="45" t="s">
        <v>58</v>
      </c>
      <c r="H94" s="45" t="s">
        <v>58</v>
      </c>
      <c r="I94" s="44"/>
      <c r="J94" s="47" t="s">
        <v>58</v>
      </c>
      <c r="K94" s="44"/>
      <c r="L94" s="44" t="s">
        <v>76</v>
      </c>
      <c r="M94" s="47"/>
      <c r="N94" s="48"/>
      <c r="O94" s="48" t="s">
        <v>90</v>
      </c>
      <c r="P94" s="48" t="s">
        <v>78</v>
      </c>
      <c r="Q94" s="44"/>
      <c r="R94" s="44"/>
      <c r="S94" s="151"/>
      <c r="T94" s="44" t="s">
        <v>58</v>
      </c>
      <c r="U94" s="44" t="s">
        <v>54</v>
      </c>
      <c r="V94" s="44" t="s">
        <v>91</v>
      </c>
      <c r="W94" s="71" t="s">
        <v>139</v>
      </c>
    </row>
    <row r="95" spans="2:23" x14ac:dyDescent="0.25">
      <c r="B95" s="43"/>
      <c r="C95" s="44"/>
      <c r="D95" s="44" t="s">
        <v>93</v>
      </c>
      <c r="E95" s="45"/>
      <c r="F95" s="45"/>
      <c r="G95" s="45" t="s">
        <v>58</v>
      </c>
      <c r="H95" s="45" t="s">
        <v>58</v>
      </c>
      <c r="I95" s="44"/>
      <c r="J95" s="47" t="s">
        <v>58</v>
      </c>
      <c r="K95" s="44"/>
      <c r="L95" s="44" t="s">
        <v>76</v>
      </c>
      <c r="M95" s="47"/>
      <c r="N95" s="48"/>
      <c r="O95" s="48" t="s">
        <v>90</v>
      </c>
      <c r="P95" s="48" t="s">
        <v>78</v>
      </c>
      <c r="Q95" s="44"/>
      <c r="R95" s="44"/>
      <c r="S95" s="151"/>
      <c r="T95" s="44" t="s">
        <v>58</v>
      </c>
      <c r="U95" s="44" t="s">
        <v>54</v>
      </c>
      <c r="V95" s="44" t="s">
        <v>91</v>
      </c>
      <c r="W95" s="49" t="s">
        <v>58</v>
      </c>
    </row>
    <row r="96" spans="2:23" x14ac:dyDescent="0.25">
      <c r="B96" s="43"/>
      <c r="C96" s="44"/>
      <c r="D96" s="44" t="s">
        <v>95</v>
      </c>
      <c r="E96" s="45"/>
      <c r="F96" s="45"/>
      <c r="G96" s="45" t="s">
        <v>58</v>
      </c>
      <c r="H96" s="45" t="s">
        <v>58</v>
      </c>
      <c r="I96" s="44"/>
      <c r="J96" s="47" t="s">
        <v>58</v>
      </c>
      <c r="K96" s="44"/>
      <c r="L96" s="44" t="s">
        <v>76</v>
      </c>
      <c r="M96" s="47"/>
      <c r="N96" s="48"/>
      <c r="O96" s="48" t="s">
        <v>96</v>
      </c>
      <c r="P96" s="48" t="s">
        <v>78</v>
      </c>
      <c r="Q96" s="44"/>
      <c r="R96" s="44"/>
      <c r="S96" s="151"/>
      <c r="T96" s="44" t="s">
        <v>58</v>
      </c>
      <c r="U96" s="44" t="s">
        <v>54</v>
      </c>
      <c r="V96" s="44" t="s">
        <v>91</v>
      </c>
      <c r="W96" s="49" t="s">
        <v>58</v>
      </c>
    </row>
    <row r="97" spans="2:23" x14ac:dyDescent="0.25">
      <c r="B97" s="43"/>
      <c r="C97" s="44"/>
      <c r="D97" s="44" t="s">
        <v>97</v>
      </c>
      <c r="E97" s="45"/>
      <c r="F97" s="45"/>
      <c r="G97" s="45" t="s">
        <v>58</v>
      </c>
      <c r="H97" s="45" t="s">
        <v>58</v>
      </c>
      <c r="I97" s="44"/>
      <c r="J97" s="47" t="s">
        <v>58</v>
      </c>
      <c r="K97" s="44"/>
      <c r="L97" s="44" t="s">
        <v>76</v>
      </c>
      <c r="M97" s="47"/>
      <c r="N97" s="48"/>
      <c r="O97" s="48" t="s">
        <v>98</v>
      </c>
      <c r="P97" s="48" t="s">
        <v>78</v>
      </c>
      <c r="Q97" s="44"/>
      <c r="R97" s="44"/>
      <c r="S97" s="151"/>
      <c r="T97" s="44" t="s">
        <v>58</v>
      </c>
      <c r="U97" s="44" t="s">
        <v>54</v>
      </c>
      <c r="V97" s="44" t="s">
        <v>91</v>
      </c>
      <c r="W97" s="49"/>
    </row>
    <row r="98" spans="2:23" x14ac:dyDescent="0.25">
      <c r="B98" s="43"/>
      <c r="C98" s="44"/>
      <c r="D98" s="44" t="s">
        <v>99</v>
      </c>
      <c r="E98" s="45"/>
      <c r="F98" s="45"/>
      <c r="G98" s="45" t="s">
        <v>58</v>
      </c>
      <c r="H98" s="45" t="s">
        <v>58</v>
      </c>
      <c r="I98" s="44"/>
      <c r="J98" s="47" t="s">
        <v>58</v>
      </c>
      <c r="K98" s="44"/>
      <c r="L98" s="44" t="s">
        <v>76</v>
      </c>
      <c r="M98" s="47"/>
      <c r="N98" s="48"/>
      <c r="O98" s="48" t="s">
        <v>98</v>
      </c>
      <c r="P98" s="48" t="s">
        <v>78</v>
      </c>
      <c r="Q98" s="44"/>
      <c r="R98" s="44"/>
      <c r="S98" s="151"/>
      <c r="T98" s="44" t="s">
        <v>58</v>
      </c>
      <c r="U98" s="44" t="s">
        <v>54</v>
      </c>
      <c r="V98" s="44" t="s">
        <v>91</v>
      </c>
      <c r="W98" s="49"/>
    </row>
    <row r="99" spans="2:23" ht="13" thickBot="1" x14ac:dyDescent="0.3">
      <c r="B99" s="50"/>
      <c r="C99" s="51"/>
      <c r="D99" s="51" t="s">
        <v>100</v>
      </c>
      <c r="E99" s="52"/>
      <c r="F99" s="52"/>
      <c r="G99" s="52" t="s">
        <v>58</v>
      </c>
      <c r="H99" s="52" t="s">
        <v>58</v>
      </c>
      <c r="I99" s="51"/>
      <c r="J99" s="53" t="s">
        <v>58</v>
      </c>
      <c r="K99" s="51"/>
      <c r="L99" s="51" t="s">
        <v>76</v>
      </c>
      <c r="M99" s="53"/>
      <c r="N99" s="54"/>
      <c r="O99" s="54" t="s">
        <v>101</v>
      </c>
      <c r="P99" s="54" t="s">
        <v>78</v>
      </c>
      <c r="Q99" s="51"/>
      <c r="R99" s="51"/>
      <c r="S99" s="152"/>
      <c r="T99" s="51" t="s">
        <v>58</v>
      </c>
      <c r="U99" s="51" t="s">
        <v>54</v>
      </c>
      <c r="V99" s="51" t="s">
        <v>91</v>
      </c>
      <c r="W99" s="55"/>
    </row>
    <row r="100" spans="2:23" ht="13.5" customHeight="1" x14ac:dyDescent="0.25">
      <c r="B100" s="31" t="s">
        <v>43</v>
      </c>
      <c r="C100" s="74" t="s">
        <v>177</v>
      </c>
      <c r="D100" s="32" t="s">
        <v>44</v>
      </c>
      <c r="E100" s="33">
        <v>43819</v>
      </c>
      <c r="F100" s="33">
        <v>45597</v>
      </c>
      <c r="G100" s="85" t="s">
        <v>252</v>
      </c>
      <c r="H100" s="85">
        <v>45657</v>
      </c>
      <c r="I100" s="32" t="s">
        <v>46</v>
      </c>
      <c r="J100" s="15" t="s">
        <v>154</v>
      </c>
      <c r="K100" s="15" t="s">
        <v>48</v>
      </c>
      <c r="L100" s="38" t="s">
        <v>49</v>
      </c>
      <c r="M100" s="86">
        <f>366.45/365</f>
        <v>1.003972602739726</v>
      </c>
      <c r="N100" s="79" t="s">
        <v>50</v>
      </c>
      <c r="O100" s="39"/>
      <c r="P100" s="39"/>
      <c r="Q100" s="39" t="s">
        <v>158</v>
      </c>
      <c r="R100" s="156" t="s">
        <v>262</v>
      </c>
      <c r="S100" s="39"/>
      <c r="T100" s="32" t="s">
        <v>53</v>
      </c>
      <c r="U100" s="15" t="s">
        <v>54</v>
      </c>
      <c r="V100" s="32" t="s">
        <v>55</v>
      </c>
      <c r="W100" s="36" t="s">
        <v>253</v>
      </c>
    </row>
    <row r="101" spans="2:23" x14ac:dyDescent="0.25">
      <c r="B101" s="20"/>
      <c r="C101" s="15"/>
      <c r="D101" s="15" t="s">
        <v>57</v>
      </c>
      <c r="E101" s="37"/>
      <c r="F101" s="37"/>
      <c r="G101" s="37" t="s">
        <v>58</v>
      </c>
      <c r="H101" s="37" t="s">
        <v>58</v>
      </c>
      <c r="I101" s="63"/>
      <c r="J101" s="15" t="s">
        <v>160</v>
      </c>
      <c r="K101" s="15" t="s">
        <v>48</v>
      </c>
      <c r="L101" s="38" t="s">
        <v>49</v>
      </c>
      <c r="M101" s="16">
        <v>0</v>
      </c>
      <c r="N101" s="79" t="s">
        <v>50</v>
      </c>
      <c r="O101" s="39"/>
      <c r="P101" s="39"/>
      <c r="Q101" s="39"/>
      <c r="R101" s="154"/>
      <c r="S101" s="39"/>
      <c r="T101" s="15" t="s">
        <v>58</v>
      </c>
      <c r="U101" s="15" t="s">
        <v>54</v>
      </c>
      <c r="V101" s="15" t="s">
        <v>55</v>
      </c>
      <c r="W101" s="40" t="s">
        <v>58</v>
      </c>
    </row>
    <row r="102" spans="2:23" x14ac:dyDescent="0.25">
      <c r="B102" s="20"/>
      <c r="C102" s="15"/>
      <c r="D102" s="38" t="s">
        <v>60</v>
      </c>
      <c r="E102" s="37"/>
      <c r="F102" s="37"/>
      <c r="G102" s="37" t="s">
        <v>58</v>
      </c>
      <c r="H102" s="37" t="s">
        <v>58</v>
      </c>
      <c r="I102" s="63"/>
      <c r="J102" s="15" t="s">
        <v>154</v>
      </c>
      <c r="K102" s="15" t="s">
        <v>48</v>
      </c>
      <c r="L102" s="38" t="s">
        <v>49</v>
      </c>
      <c r="M102" s="16">
        <v>0</v>
      </c>
      <c r="N102" s="79" t="s">
        <v>50</v>
      </c>
      <c r="O102" s="39"/>
      <c r="P102" s="39"/>
      <c r="Q102" s="39"/>
      <c r="R102" s="154"/>
      <c r="S102" s="39"/>
      <c r="T102" s="15" t="s">
        <v>58</v>
      </c>
      <c r="U102" s="15" t="s">
        <v>54</v>
      </c>
      <c r="V102" s="15" t="s">
        <v>55</v>
      </c>
      <c r="W102" s="40" t="s">
        <v>58</v>
      </c>
    </row>
    <row r="103" spans="2:23" x14ac:dyDescent="0.25">
      <c r="B103" s="20"/>
      <c r="C103" s="15"/>
      <c r="D103" s="15" t="s">
        <v>61</v>
      </c>
      <c r="E103" s="37"/>
      <c r="F103" s="37"/>
      <c r="G103" s="37" t="s">
        <v>58</v>
      </c>
      <c r="H103" s="37" t="s">
        <v>58</v>
      </c>
      <c r="I103" s="63"/>
      <c r="J103" s="15" t="s">
        <v>126</v>
      </c>
      <c r="K103" s="15" t="s">
        <v>48</v>
      </c>
      <c r="L103" s="38" t="s">
        <v>49</v>
      </c>
      <c r="M103" s="16">
        <v>0</v>
      </c>
      <c r="N103" s="79" t="s">
        <v>50</v>
      </c>
      <c r="O103" s="39"/>
      <c r="P103" s="39"/>
      <c r="Q103" s="39"/>
      <c r="R103" s="154"/>
      <c r="S103" s="39"/>
      <c r="T103" s="15" t="s">
        <v>58</v>
      </c>
      <c r="U103" s="15" t="s">
        <v>54</v>
      </c>
      <c r="V103" s="15" t="s">
        <v>55</v>
      </c>
      <c r="W103" s="40" t="s">
        <v>58</v>
      </c>
    </row>
    <row r="104" spans="2:23" ht="12.75" customHeight="1" x14ac:dyDescent="0.25">
      <c r="B104" s="20"/>
      <c r="C104" s="15"/>
      <c r="D104" s="15" t="s">
        <v>63</v>
      </c>
      <c r="E104" s="37"/>
      <c r="F104" s="37"/>
      <c r="G104" s="37" t="s">
        <v>58</v>
      </c>
      <c r="H104" s="37" t="s">
        <v>58</v>
      </c>
      <c r="I104" s="63"/>
      <c r="J104" s="15" t="s">
        <v>126</v>
      </c>
      <c r="K104" s="15" t="s">
        <v>48</v>
      </c>
      <c r="L104" s="38" t="s">
        <v>49</v>
      </c>
      <c r="M104" s="16">
        <v>0</v>
      </c>
      <c r="N104" s="79" t="s">
        <v>50</v>
      </c>
      <c r="O104" s="39"/>
      <c r="P104" s="39"/>
      <c r="Q104" s="39"/>
      <c r="R104" s="154"/>
      <c r="S104" s="39"/>
      <c r="T104" s="15" t="s">
        <v>58</v>
      </c>
      <c r="U104" s="15" t="s">
        <v>54</v>
      </c>
      <c r="V104" s="15" t="s">
        <v>55</v>
      </c>
      <c r="W104" s="40" t="s">
        <v>58</v>
      </c>
    </row>
    <row r="105" spans="2:23" x14ac:dyDescent="0.25">
      <c r="B105" s="20"/>
      <c r="C105" s="15"/>
      <c r="D105" s="15" t="s">
        <v>71</v>
      </c>
      <c r="E105" s="37"/>
      <c r="F105" s="37"/>
      <c r="G105" s="37" t="s">
        <v>58</v>
      </c>
      <c r="H105" s="37" t="s">
        <v>58</v>
      </c>
      <c r="I105" s="63"/>
      <c r="J105" s="15" t="s">
        <v>161</v>
      </c>
      <c r="K105" s="15" t="s">
        <v>73</v>
      </c>
      <c r="L105" s="38" t="s">
        <v>49</v>
      </c>
      <c r="M105" s="16">
        <v>0</v>
      </c>
      <c r="N105" s="79" t="s">
        <v>50</v>
      </c>
      <c r="O105" s="39"/>
      <c r="P105" s="39"/>
      <c r="Q105" s="39"/>
      <c r="R105" s="155"/>
      <c r="S105" s="39"/>
      <c r="T105" s="15" t="s">
        <v>58</v>
      </c>
      <c r="U105" s="15" t="s">
        <v>54</v>
      </c>
      <c r="V105" s="63" t="s">
        <v>55</v>
      </c>
      <c r="W105" s="40" t="s">
        <v>58</v>
      </c>
    </row>
    <row r="106" spans="2:23" ht="13.5" customHeight="1" x14ac:dyDescent="0.25">
      <c r="B106" s="20"/>
      <c r="C106" s="15"/>
      <c r="D106" s="38" t="s">
        <v>44</v>
      </c>
      <c r="E106" s="37"/>
      <c r="F106" s="37"/>
      <c r="G106" s="85">
        <v>45658</v>
      </c>
      <c r="H106" s="85">
        <v>46387</v>
      </c>
      <c r="I106" s="63"/>
      <c r="J106" s="15" t="s">
        <v>162</v>
      </c>
      <c r="K106" s="15" t="s">
        <v>48</v>
      </c>
      <c r="L106" s="38" t="s">
        <v>49</v>
      </c>
      <c r="M106" s="86">
        <f>366.45/365</f>
        <v>1.003972602739726</v>
      </c>
      <c r="N106" s="79" t="s">
        <v>50</v>
      </c>
      <c r="O106" s="39"/>
      <c r="P106" s="39"/>
      <c r="Q106" s="39" t="s">
        <v>158</v>
      </c>
      <c r="R106" s="156" t="s">
        <v>262</v>
      </c>
      <c r="S106" s="39"/>
      <c r="T106" s="15" t="s">
        <v>58</v>
      </c>
      <c r="U106" s="15" t="s">
        <v>54</v>
      </c>
      <c r="V106" s="15" t="s">
        <v>55</v>
      </c>
      <c r="W106" s="40"/>
    </row>
    <row r="107" spans="2:23" x14ac:dyDescent="0.25">
      <c r="B107" s="20"/>
      <c r="C107" s="15"/>
      <c r="D107" s="15" t="s">
        <v>57</v>
      </c>
      <c r="E107" s="37"/>
      <c r="F107" s="37"/>
      <c r="G107" s="37" t="s">
        <v>58</v>
      </c>
      <c r="H107" s="37" t="s">
        <v>58</v>
      </c>
      <c r="I107" s="63"/>
      <c r="J107" s="15" t="s">
        <v>163</v>
      </c>
      <c r="K107" s="15" t="s">
        <v>48</v>
      </c>
      <c r="L107" s="38" t="s">
        <v>49</v>
      </c>
      <c r="M107" s="16">
        <v>0</v>
      </c>
      <c r="N107" s="79" t="s">
        <v>50</v>
      </c>
      <c r="O107" s="39"/>
      <c r="P107" s="39"/>
      <c r="Q107" s="39"/>
      <c r="R107" s="154"/>
      <c r="S107" s="39"/>
      <c r="T107" s="15" t="s">
        <v>58</v>
      </c>
      <c r="U107" s="15" t="s">
        <v>54</v>
      </c>
      <c r="V107" s="15" t="s">
        <v>55</v>
      </c>
      <c r="W107" s="40"/>
    </row>
    <row r="108" spans="2:23" ht="15" customHeight="1" x14ac:dyDescent="0.25">
      <c r="B108" s="20"/>
      <c r="C108" s="15"/>
      <c r="D108" s="38" t="s">
        <v>60</v>
      </c>
      <c r="E108" s="37"/>
      <c r="F108" s="37"/>
      <c r="G108" s="37" t="s">
        <v>58</v>
      </c>
      <c r="H108" s="37" t="s">
        <v>58</v>
      </c>
      <c r="I108" s="63"/>
      <c r="J108" s="15" t="s">
        <v>162</v>
      </c>
      <c r="K108" s="15" t="s">
        <v>48</v>
      </c>
      <c r="L108" s="38" t="s">
        <v>49</v>
      </c>
      <c r="M108" s="16">
        <v>0</v>
      </c>
      <c r="N108" s="79" t="s">
        <v>50</v>
      </c>
      <c r="O108" s="39"/>
      <c r="P108" s="39"/>
      <c r="Q108" s="39"/>
      <c r="R108" s="154"/>
      <c r="S108" s="39"/>
      <c r="T108" s="15" t="s">
        <v>58</v>
      </c>
      <c r="U108" s="15" t="s">
        <v>54</v>
      </c>
      <c r="V108" s="15" t="s">
        <v>55</v>
      </c>
      <c r="W108" s="40"/>
    </row>
    <row r="109" spans="2:23" ht="12.75" customHeight="1" x14ac:dyDescent="0.25">
      <c r="B109" s="20"/>
      <c r="C109" s="15"/>
      <c r="D109" s="15" t="s">
        <v>61</v>
      </c>
      <c r="E109" s="37"/>
      <c r="F109" s="37"/>
      <c r="G109" s="37" t="s">
        <v>58</v>
      </c>
      <c r="H109" s="37" t="s">
        <v>58</v>
      </c>
      <c r="I109" s="63"/>
      <c r="J109" s="15" t="s">
        <v>164</v>
      </c>
      <c r="K109" s="15" t="s">
        <v>48</v>
      </c>
      <c r="L109" s="38" t="s">
        <v>49</v>
      </c>
      <c r="M109" s="16">
        <v>0</v>
      </c>
      <c r="N109" s="79" t="s">
        <v>50</v>
      </c>
      <c r="O109" s="39"/>
      <c r="P109" s="39"/>
      <c r="Q109" s="39"/>
      <c r="R109" s="154"/>
      <c r="S109" s="39"/>
      <c r="T109" s="15" t="s">
        <v>58</v>
      </c>
      <c r="U109" s="15" t="s">
        <v>54</v>
      </c>
      <c r="V109" s="15" t="s">
        <v>55</v>
      </c>
      <c r="W109" s="40"/>
    </row>
    <row r="110" spans="2:23" x14ac:dyDescent="0.25">
      <c r="B110" s="20"/>
      <c r="C110" s="15"/>
      <c r="D110" s="15" t="s">
        <v>63</v>
      </c>
      <c r="E110" s="37"/>
      <c r="F110" s="37"/>
      <c r="G110" s="37" t="s">
        <v>58</v>
      </c>
      <c r="H110" s="37" t="s">
        <v>58</v>
      </c>
      <c r="I110" s="63"/>
      <c r="J110" s="15" t="s">
        <v>164</v>
      </c>
      <c r="K110" s="15" t="s">
        <v>48</v>
      </c>
      <c r="L110" s="38" t="s">
        <v>49</v>
      </c>
      <c r="M110" s="16">
        <v>0</v>
      </c>
      <c r="N110" s="79" t="s">
        <v>50</v>
      </c>
      <c r="O110" s="39"/>
      <c r="P110" s="39"/>
      <c r="Q110" s="39"/>
      <c r="R110" s="154"/>
      <c r="S110" s="39"/>
      <c r="T110" s="15" t="s">
        <v>58</v>
      </c>
      <c r="U110" s="15" t="s">
        <v>54</v>
      </c>
      <c r="V110" s="15" t="s">
        <v>55</v>
      </c>
      <c r="W110" s="40"/>
    </row>
    <row r="111" spans="2:23" x14ac:dyDescent="0.25">
      <c r="B111" s="20"/>
      <c r="C111" s="15"/>
      <c r="D111" s="15" t="s">
        <v>71</v>
      </c>
      <c r="E111" s="37"/>
      <c r="F111" s="37"/>
      <c r="G111" s="37" t="s">
        <v>58</v>
      </c>
      <c r="H111" s="37" t="s">
        <v>58</v>
      </c>
      <c r="I111" s="63"/>
      <c r="J111" s="15" t="s">
        <v>165</v>
      </c>
      <c r="K111" s="15" t="s">
        <v>73</v>
      </c>
      <c r="L111" s="38" t="s">
        <v>49</v>
      </c>
      <c r="M111" s="16">
        <v>0</v>
      </c>
      <c r="N111" s="79" t="s">
        <v>50</v>
      </c>
      <c r="O111" s="39"/>
      <c r="P111" s="39"/>
      <c r="Q111" s="39"/>
      <c r="R111" s="155"/>
      <c r="S111" s="39"/>
      <c r="T111" s="15" t="s">
        <v>58</v>
      </c>
      <c r="U111" s="15" t="s">
        <v>54</v>
      </c>
      <c r="V111" s="15" t="s">
        <v>55</v>
      </c>
      <c r="W111" s="40"/>
    </row>
    <row r="112" spans="2:23" ht="13.5" customHeight="1" x14ac:dyDescent="0.25">
      <c r="B112" s="20"/>
      <c r="C112" s="15"/>
      <c r="D112" s="38" t="s">
        <v>44</v>
      </c>
      <c r="E112" s="37"/>
      <c r="F112" s="37"/>
      <c r="G112" s="85">
        <v>46388</v>
      </c>
      <c r="H112" s="85">
        <v>46752</v>
      </c>
      <c r="I112" s="63"/>
      <c r="J112" s="15" t="s">
        <v>154</v>
      </c>
      <c r="K112" s="15" t="s">
        <v>48</v>
      </c>
      <c r="L112" s="38" t="s">
        <v>49</v>
      </c>
      <c r="M112" s="86">
        <f>366.45/365</f>
        <v>1.003972602739726</v>
      </c>
      <c r="N112" s="79" t="s">
        <v>50</v>
      </c>
      <c r="O112" s="39"/>
      <c r="P112" s="39"/>
      <c r="Q112" s="39" t="s">
        <v>158</v>
      </c>
      <c r="R112" s="156" t="s">
        <v>262</v>
      </c>
      <c r="S112" s="39"/>
      <c r="T112" s="15" t="s">
        <v>58</v>
      </c>
      <c r="U112" s="15" t="s">
        <v>54</v>
      </c>
      <c r="V112" s="15" t="s">
        <v>55</v>
      </c>
      <c r="W112" s="40"/>
    </row>
    <row r="113" spans="2:23" x14ac:dyDescent="0.25">
      <c r="B113" s="20"/>
      <c r="C113" s="15"/>
      <c r="D113" s="15" t="s">
        <v>57</v>
      </c>
      <c r="E113" s="37"/>
      <c r="F113" s="37"/>
      <c r="G113" s="37" t="s">
        <v>58</v>
      </c>
      <c r="H113" s="37" t="s">
        <v>58</v>
      </c>
      <c r="I113" s="63"/>
      <c r="J113" s="15" t="s">
        <v>160</v>
      </c>
      <c r="K113" s="15" t="s">
        <v>48</v>
      </c>
      <c r="L113" s="38" t="s">
        <v>49</v>
      </c>
      <c r="M113" s="16">
        <v>0</v>
      </c>
      <c r="N113" s="79" t="s">
        <v>50</v>
      </c>
      <c r="O113" s="39"/>
      <c r="P113" s="39"/>
      <c r="Q113" s="15"/>
      <c r="R113" s="154"/>
      <c r="S113" s="39"/>
      <c r="T113" s="15" t="s">
        <v>58</v>
      </c>
      <c r="U113" s="15" t="s">
        <v>54</v>
      </c>
      <c r="V113" s="15" t="s">
        <v>55</v>
      </c>
      <c r="W113" s="40"/>
    </row>
    <row r="114" spans="2:23" x14ac:dyDescent="0.25">
      <c r="B114" s="20"/>
      <c r="C114" s="15"/>
      <c r="D114" s="38" t="s">
        <v>60</v>
      </c>
      <c r="E114" s="37"/>
      <c r="F114" s="37"/>
      <c r="G114" s="37" t="s">
        <v>58</v>
      </c>
      <c r="H114" s="37" t="s">
        <v>58</v>
      </c>
      <c r="I114" s="15"/>
      <c r="J114" s="15" t="s">
        <v>154</v>
      </c>
      <c r="K114" s="15" t="s">
        <v>48</v>
      </c>
      <c r="L114" s="38" t="s">
        <v>49</v>
      </c>
      <c r="M114" s="16">
        <v>0</v>
      </c>
      <c r="N114" s="79" t="s">
        <v>50</v>
      </c>
      <c r="O114" s="39"/>
      <c r="P114" s="39"/>
      <c r="Q114" s="15"/>
      <c r="R114" s="154"/>
      <c r="S114" s="39"/>
      <c r="T114" s="15" t="s">
        <v>58</v>
      </c>
      <c r="U114" s="15" t="s">
        <v>54</v>
      </c>
      <c r="V114" s="15" t="s">
        <v>55</v>
      </c>
      <c r="W114" s="40"/>
    </row>
    <row r="115" spans="2:23" ht="12.75" customHeight="1" x14ac:dyDescent="0.25">
      <c r="B115" s="20"/>
      <c r="C115" s="15"/>
      <c r="D115" s="15" t="s">
        <v>61</v>
      </c>
      <c r="E115" s="37"/>
      <c r="F115" s="37"/>
      <c r="G115" s="37" t="s">
        <v>58</v>
      </c>
      <c r="H115" s="37" t="s">
        <v>58</v>
      </c>
      <c r="I115" s="63"/>
      <c r="J115" s="15" t="s">
        <v>126</v>
      </c>
      <c r="K115" s="15" t="s">
        <v>48</v>
      </c>
      <c r="L115" s="38" t="s">
        <v>49</v>
      </c>
      <c r="M115" s="16">
        <v>0</v>
      </c>
      <c r="N115" s="79" t="s">
        <v>50</v>
      </c>
      <c r="O115" s="39"/>
      <c r="P115" s="39"/>
      <c r="Q115" s="15"/>
      <c r="R115" s="154"/>
      <c r="S115" s="39"/>
      <c r="T115" s="15" t="s">
        <v>58</v>
      </c>
      <c r="U115" s="15" t="s">
        <v>54</v>
      </c>
      <c r="V115" s="15" t="s">
        <v>55</v>
      </c>
      <c r="W115" s="40"/>
    </row>
    <row r="116" spans="2:23" x14ac:dyDescent="0.25">
      <c r="B116" s="20"/>
      <c r="C116" s="15"/>
      <c r="D116" s="15" t="s">
        <v>63</v>
      </c>
      <c r="E116" s="37"/>
      <c r="F116" s="37"/>
      <c r="G116" s="37" t="s">
        <v>58</v>
      </c>
      <c r="H116" s="37" t="s">
        <v>58</v>
      </c>
      <c r="I116" s="63"/>
      <c r="J116" s="15" t="s">
        <v>126</v>
      </c>
      <c r="K116" s="15" t="s">
        <v>48</v>
      </c>
      <c r="L116" s="38" t="s">
        <v>49</v>
      </c>
      <c r="M116" s="16">
        <v>0</v>
      </c>
      <c r="N116" s="79" t="s">
        <v>50</v>
      </c>
      <c r="O116" s="39"/>
      <c r="P116" s="39"/>
      <c r="Q116" s="15"/>
      <c r="R116" s="154"/>
      <c r="S116" s="39"/>
      <c r="T116" s="15" t="s">
        <v>58</v>
      </c>
      <c r="U116" s="15" t="s">
        <v>54</v>
      </c>
      <c r="V116" s="15" t="s">
        <v>55</v>
      </c>
      <c r="W116" s="40"/>
    </row>
    <row r="117" spans="2:23" x14ac:dyDescent="0.25">
      <c r="B117" s="20"/>
      <c r="C117" s="15"/>
      <c r="D117" s="15" t="s">
        <v>71</v>
      </c>
      <c r="E117" s="37"/>
      <c r="F117" s="37"/>
      <c r="G117" s="37" t="s">
        <v>58</v>
      </c>
      <c r="H117" s="37" t="s">
        <v>58</v>
      </c>
      <c r="I117" s="15"/>
      <c r="J117" s="15" t="s">
        <v>161</v>
      </c>
      <c r="K117" s="15" t="s">
        <v>73</v>
      </c>
      <c r="L117" s="38" t="s">
        <v>49</v>
      </c>
      <c r="M117" s="16">
        <v>0</v>
      </c>
      <c r="N117" s="79" t="s">
        <v>50</v>
      </c>
      <c r="O117" s="39"/>
      <c r="P117" s="39"/>
      <c r="Q117" s="15"/>
      <c r="R117" s="155"/>
      <c r="S117" s="39"/>
      <c r="T117" s="15" t="s">
        <v>58</v>
      </c>
      <c r="U117" s="15" t="s">
        <v>54</v>
      </c>
      <c r="V117" s="15" t="s">
        <v>55</v>
      </c>
      <c r="W117" s="40"/>
    </row>
    <row r="118" spans="2:23" x14ac:dyDescent="0.25">
      <c r="B118" s="43"/>
      <c r="C118" s="44"/>
      <c r="D118" s="44" t="s">
        <v>74</v>
      </c>
      <c r="E118" s="45"/>
      <c r="F118" s="45"/>
      <c r="G118" s="45">
        <v>43831</v>
      </c>
      <c r="H118" s="45" t="s">
        <v>58</v>
      </c>
      <c r="I118" s="44"/>
      <c r="J118" s="47" t="s">
        <v>75</v>
      </c>
      <c r="K118" s="44"/>
      <c r="L118" s="44" t="s">
        <v>76</v>
      </c>
      <c r="M118" s="47"/>
      <c r="N118" s="48"/>
      <c r="O118" s="48" t="s">
        <v>166</v>
      </c>
      <c r="P118" s="48" t="s">
        <v>78</v>
      </c>
      <c r="Q118" s="44"/>
      <c r="R118" s="44"/>
      <c r="S118" s="150" t="s">
        <v>167</v>
      </c>
      <c r="T118" s="44" t="s">
        <v>58</v>
      </c>
      <c r="U118" s="44" t="s">
        <v>54</v>
      </c>
      <c r="V118" s="44" t="s">
        <v>79</v>
      </c>
      <c r="W118" s="49" t="s">
        <v>80</v>
      </c>
    </row>
    <row r="119" spans="2:23" x14ac:dyDescent="0.25">
      <c r="B119" s="43"/>
      <c r="C119" s="44"/>
      <c r="D119" s="44" t="s">
        <v>81</v>
      </c>
      <c r="E119" s="45"/>
      <c r="F119" s="45"/>
      <c r="G119" s="45" t="s">
        <v>58</v>
      </c>
      <c r="H119" s="45" t="s">
        <v>58</v>
      </c>
      <c r="I119" s="44"/>
      <c r="J119" s="47" t="s">
        <v>58</v>
      </c>
      <c r="K119" s="44"/>
      <c r="L119" s="44" t="s">
        <v>76</v>
      </c>
      <c r="M119" s="47"/>
      <c r="N119" s="48"/>
      <c r="O119" s="48" t="s">
        <v>166</v>
      </c>
      <c r="P119" s="48" t="s">
        <v>78</v>
      </c>
      <c r="Q119" s="44"/>
      <c r="R119" s="44"/>
      <c r="S119" s="151"/>
      <c r="T119" s="44" t="s">
        <v>58</v>
      </c>
      <c r="U119" s="44" t="s">
        <v>54</v>
      </c>
      <c r="V119" s="44" t="s">
        <v>79</v>
      </c>
      <c r="W119" s="49" t="s">
        <v>58</v>
      </c>
    </row>
    <row r="120" spans="2:23" x14ac:dyDescent="0.25">
      <c r="B120" s="43"/>
      <c r="C120" s="44"/>
      <c r="D120" s="44" t="s">
        <v>82</v>
      </c>
      <c r="E120" s="45"/>
      <c r="F120" s="45"/>
      <c r="G120" s="45" t="s">
        <v>58</v>
      </c>
      <c r="H120" s="45" t="s">
        <v>58</v>
      </c>
      <c r="I120" s="44"/>
      <c r="J120" s="47" t="s">
        <v>58</v>
      </c>
      <c r="K120" s="44"/>
      <c r="L120" s="44" t="s">
        <v>76</v>
      </c>
      <c r="M120" s="47"/>
      <c r="N120" s="48"/>
      <c r="O120" s="48" t="s">
        <v>168</v>
      </c>
      <c r="P120" s="48" t="s">
        <v>78</v>
      </c>
      <c r="Q120" s="44"/>
      <c r="R120" s="44"/>
      <c r="S120" s="151"/>
      <c r="T120" s="44" t="s">
        <v>58</v>
      </c>
      <c r="U120" s="44" t="s">
        <v>54</v>
      </c>
      <c r="V120" s="44" t="s">
        <v>79</v>
      </c>
      <c r="W120" s="49" t="s">
        <v>58</v>
      </c>
    </row>
    <row r="121" spans="2:23" x14ac:dyDescent="0.25">
      <c r="B121" s="43"/>
      <c r="C121" s="44"/>
      <c r="D121" s="44" t="s">
        <v>84</v>
      </c>
      <c r="E121" s="45"/>
      <c r="F121" s="45"/>
      <c r="G121" s="45" t="s">
        <v>58</v>
      </c>
      <c r="H121" s="45" t="s">
        <v>58</v>
      </c>
      <c r="I121" s="44"/>
      <c r="J121" s="47" t="s">
        <v>58</v>
      </c>
      <c r="K121" s="44"/>
      <c r="L121" s="44" t="s">
        <v>76</v>
      </c>
      <c r="M121" s="47"/>
      <c r="N121" s="48"/>
      <c r="O121" s="48" t="s">
        <v>166</v>
      </c>
      <c r="P121" s="48" t="s">
        <v>78</v>
      </c>
      <c r="Q121" s="44"/>
      <c r="R121" s="44"/>
      <c r="S121" s="151"/>
      <c r="T121" s="44" t="s">
        <v>58</v>
      </c>
      <c r="U121" s="44" t="s">
        <v>54</v>
      </c>
      <c r="V121" s="44" t="s">
        <v>79</v>
      </c>
      <c r="W121" s="49" t="s">
        <v>58</v>
      </c>
    </row>
    <row r="122" spans="2:23" ht="25" x14ac:dyDescent="0.25">
      <c r="B122" s="43"/>
      <c r="C122" s="44"/>
      <c r="D122" s="44" t="s">
        <v>85</v>
      </c>
      <c r="E122" s="45"/>
      <c r="F122" s="45"/>
      <c r="G122" s="45" t="s">
        <v>45</v>
      </c>
      <c r="H122" s="45" t="s">
        <v>58</v>
      </c>
      <c r="I122" s="44"/>
      <c r="J122" s="47" t="s">
        <v>58</v>
      </c>
      <c r="K122" s="44"/>
      <c r="L122" s="44" t="s">
        <v>76</v>
      </c>
      <c r="M122" s="47"/>
      <c r="N122" s="48"/>
      <c r="O122" s="48" t="s">
        <v>168</v>
      </c>
      <c r="P122" s="48" t="s">
        <v>78</v>
      </c>
      <c r="Q122" s="44"/>
      <c r="R122" s="44"/>
      <c r="S122" s="151"/>
      <c r="T122" s="44" t="s">
        <v>58</v>
      </c>
      <c r="U122" s="44" t="s">
        <v>54</v>
      </c>
      <c r="V122" s="44" t="s">
        <v>79</v>
      </c>
      <c r="W122" s="71" t="s">
        <v>169</v>
      </c>
    </row>
    <row r="123" spans="2:23" x14ac:dyDescent="0.25">
      <c r="B123" s="43"/>
      <c r="C123" s="44"/>
      <c r="D123" s="44" t="s">
        <v>87</v>
      </c>
      <c r="E123" s="45"/>
      <c r="F123" s="45"/>
      <c r="G123" s="45" t="s">
        <v>58</v>
      </c>
      <c r="H123" s="45" t="s">
        <v>58</v>
      </c>
      <c r="I123" s="44"/>
      <c r="J123" s="47" t="s">
        <v>58</v>
      </c>
      <c r="K123" s="44"/>
      <c r="L123" s="44" t="s">
        <v>76</v>
      </c>
      <c r="M123" s="47"/>
      <c r="N123" s="48"/>
      <c r="O123" s="48" t="s">
        <v>168</v>
      </c>
      <c r="P123" s="48" t="s">
        <v>78</v>
      </c>
      <c r="Q123" s="44"/>
      <c r="R123" s="44"/>
      <c r="S123" s="151"/>
      <c r="T123" s="44" t="s">
        <v>58</v>
      </c>
      <c r="U123" s="44" t="s">
        <v>54</v>
      </c>
      <c r="V123" s="44" t="s">
        <v>79</v>
      </c>
      <c r="W123" s="49" t="s">
        <v>58</v>
      </c>
    </row>
    <row r="124" spans="2:23" ht="37.5" x14ac:dyDescent="0.25">
      <c r="B124" s="43"/>
      <c r="C124" s="44"/>
      <c r="D124" s="44" t="s">
        <v>88</v>
      </c>
      <c r="E124" s="45"/>
      <c r="F124" s="45"/>
      <c r="G124" s="45" t="s">
        <v>45</v>
      </c>
      <c r="H124" s="45" t="s">
        <v>58</v>
      </c>
      <c r="I124" s="44"/>
      <c r="J124" s="47" t="s">
        <v>58</v>
      </c>
      <c r="K124" s="44"/>
      <c r="L124" s="44" t="s">
        <v>76</v>
      </c>
      <c r="M124" s="47"/>
      <c r="N124" s="48"/>
      <c r="O124" s="48" t="s">
        <v>170</v>
      </c>
      <c r="P124" s="48" t="s">
        <v>78</v>
      </c>
      <c r="Q124" s="44"/>
      <c r="R124" s="44"/>
      <c r="S124" s="151"/>
      <c r="T124" s="44" t="s">
        <v>58</v>
      </c>
      <c r="U124" s="44" t="s">
        <v>54</v>
      </c>
      <c r="V124" s="44" t="s">
        <v>91</v>
      </c>
      <c r="W124" s="71" t="s">
        <v>171</v>
      </c>
    </row>
    <row r="125" spans="2:23" x14ac:dyDescent="0.25">
      <c r="B125" s="43"/>
      <c r="C125" s="44"/>
      <c r="D125" s="44" t="s">
        <v>93</v>
      </c>
      <c r="E125" s="45"/>
      <c r="F125" s="45"/>
      <c r="G125" s="45">
        <v>43831</v>
      </c>
      <c r="H125" s="45" t="s">
        <v>58</v>
      </c>
      <c r="I125" s="44"/>
      <c r="J125" s="47" t="s">
        <v>58</v>
      </c>
      <c r="K125" s="44"/>
      <c r="L125" s="44" t="s">
        <v>76</v>
      </c>
      <c r="M125" s="47"/>
      <c r="N125" s="48"/>
      <c r="O125" s="48" t="s">
        <v>172</v>
      </c>
      <c r="P125" s="48" t="s">
        <v>78</v>
      </c>
      <c r="Q125" s="44"/>
      <c r="R125" s="44"/>
      <c r="S125" s="151"/>
      <c r="T125" s="44" t="s">
        <v>58</v>
      </c>
      <c r="U125" s="44" t="s">
        <v>54</v>
      </c>
      <c r="V125" s="44" t="s">
        <v>91</v>
      </c>
      <c r="W125" s="49"/>
    </row>
    <row r="126" spans="2:23" x14ac:dyDescent="0.25">
      <c r="B126" s="43"/>
      <c r="C126" s="44"/>
      <c r="D126" s="44" t="s">
        <v>95</v>
      </c>
      <c r="E126" s="45"/>
      <c r="F126" s="45"/>
      <c r="G126" s="45" t="s">
        <v>45</v>
      </c>
      <c r="H126" s="45" t="s">
        <v>58</v>
      </c>
      <c r="I126" s="44"/>
      <c r="J126" s="47" t="s">
        <v>58</v>
      </c>
      <c r="K126" s="44"/>
      <c r="L126" s="44" t="s">
        <v>76</v>
      </c>
      <c r="M126" s="47"/>
      <c r="N126" s="48"/>
      <c r="O126" s="48" t="s">
        <v>173</v>
      </c>
      <c r="P126" s="48" t="s">
        <v>78</v>
      </c>
      <c r="Q126" s="44"/>
      <c r="R126" s="44"/>
      <c r="S126" s="151"/>
      <c r="T126" s="44" t="s">
        <v>58</v>
      </c>
      <c r="U126" s="44" t="s">
        <v>54</v>
      </c>
      <c r="V126" s="44" t="s">
        <v>91</v>
      </c>
      <c r="W126" s="49" t="s">
        <v>174</v>
      </c>
    </row>
    <row r="127" spans="2:23" ht="15" customHeight="1" x14ac:dyDescent="0.25">
      <c r="B127" s="43"/>
      <c r="C127" s="44"/>
      <c r="D127" s="44" t="s">
        <v>97</v>
      </c>
      <c r="E127" s="45"/>
      <c r="F127" s="45"/>
      <c r="G127" s="45">
        <v>43831</v>
      </c>
      <c r="H127" s="45" t="s">
        <v>58</v>
      </c>
      <c r="I127" s="44"/>
      <c r="J127" s="47" t="s">
        <v>58</v>
      </c>
      <c r="K127" s="44"/>
      <c r="L127" s="44" t="s">
        <v>76</v>
      </c>
      <c r="M127" s="47"/>
      <c r="N127" s="48"/>
      <c r="O127" s="48" t="s">
        <v>175</v>
      </c>
      <c r="P127" s="48" t="s">
        <v>78</v>
      </c>
      <c r="Q127" s="44"/>
      <c r="R127" s="44"/>
      <c r="S127" s="151"/>
      <c r="T127" s="44" t="s">
        <v>58</v>
      </c>
      <c r="U127" s="44" t="s">
        <v>54</v>
      </c>
      <c r="V127" s="44" t="s">
        <v>91</v>
      </c>
      <c r="W127" s="49"/>
    </row>
    <row r="128" spans="2:23" x14ac:dyDescent="0.25">
      <c r="B128" s="43"/>
      <c r="C128" s="44"/>
      <c r="D128" s="44" t="s">
        <v>99</v>
      </c>
      <c r="E128" s="45"/>
      <c r="F128" s="45"/>
      <c r="G128" s="45" t="s">
        <v>58</v>
      </c>
      <c r="H128" s="45" t="s">
        <v>58</v>
      </c>
      <c r="I128" s="44"/>
      <c r="J128" s="47" t="s">
        <v>58</v>
      </c>
      <c r="K128" s="44"/>
      <c r="L128" s="44" t="s">
        <v>76</v>
      </c>
      <c r="M128" s="47"/>
      <c r="N128" s="48"/>
      <c r="O128" s="48" t="s">
        <v>176</v>
      </c>
      <c r="P128" s="48" t="s">
        <v>78</v>
      </c>
      <c r="Q128" s="44"/>
      <c r="R128" s="44"/>
      <c r="S128" s="151"/>
      <c r="T128" s="44" t="s">
        <v>58</v>
      </c>
      <c r="U128" s="44" t="s">
        <v>54</v>
      </c>
      <c r="V128" s="44" t="s">
        <v>91</v>
      </c>
      <c r="W128" s="49"/>
    </row>
    <row r="129" spans="2:23" ht="12.75" customHeight="1" thickBot="1" x14ac:dyDescent="0.3">
      <c r="B129" s="50"/>
      <c r="C129" s="51"/>
      <c r="D129" s="51" t="s">
        <v>100</v>
      </c>
      <c r="E129" s="52"/>
      <c r="F129" s="52"/>
      <c r="G129" s="52" t="s">
        <v>58</v>
      </c>
      <c r="H129" s="52" t="s">
        <v>58</v>
      </c>
      <c r="I129" s="51"/>
      <c r="J129" s="53" t="s">
        <v>58</v>
      </c>
      <c r="K129" s="51"/>
      <c r="L129" s="51" t="s">
        <v>76</v>
      </c>
      <c r="M129" s="53"/>
      <c r="N129" s="54"/>
      <c r="O129" s="54" t="s">
        <v>176</v>
      </c>
      <c r="P129" s="54" t="s">
        <v>78</v>
      </c>
      <c r="Q129" s="51"/>
      <c r="R129" s="51"/>
      <c r="S129" s="152"/>
      <c r="T129" s="51" t="s">
        <v>58</v>
      </c>
      <c r="U129" s="51" t="s">
        <v>54</v>
      </c>
      <c r="V129" s="51" t="s">
        <v>91</v>
      </c>
      <c r="W129" s="55"/>
    </row>
    <row r="130" spans="2:23" x14ac:dyDescent="0.25">
      <c r="B130" s="31" t="s">
        <v>43</v>
      </c>
      <c r="C130" s="74" t="s">
        <v>183</v>
      </c>
      <c r="D130" s="32" t="s">
        <v>44</v>
      </c>
      <c r="E130" s="33">
        <v>43881</v>
      </c>
      <c r="F130" s="33">
        <v>46106</v>
      </c>
      <c r="G130" s="37" t="s">
        <v>280</v>
      </c>
      <c r="H130" s="37">
        <v>47118</v>
      </c>
      <c r="I130" s="15"/>
      <c r="J130" s="16">
        <v>9000</v>
      </c>
      <c r="K130" s="15" t="s">
        <v>48</v>
      </c>
      <c r="L130" s="15" t="s">
        <v>49</v>
      </c>
      <c r="M130" s="17">
        <f>345.25/365</f>
        <v>0.94589041095890414</v>
      </c>
      <c r="N130" s="39" t="s">
        <v>50</v>
      </c>
      <c r="O130" s="19"/>
      <c r="P130" s="39"/>
      <c r="Q130" s="15" t="s">
        <v>180</v>
      </c>
      <c r="R130" s="153" t="s">
        <v>262</v>
      </c>
      <c r="S130" s="32"/>
      <c r="T130" s="32" t="s">
        <v>53</v>
      </c>
      <c r="U130" s="32" t="s">
        <v>54</v>
      </c>
      <c r="V130" s="32" t="s">
        <v>55</v>
      </c>
      <c r="W130" s="36" t="s">
        <v>281</v>
      </c>
    </row>
    <row r="131" spans="2:23" x14ac:dyDescent="0.25">
      <c r="B131" s="20"/>
      <c r="C131" s="15"/>
      <c r="D131" s="15" t="s">
        <v>60</v>
      </c>
      <c r="E131" s="37"/>
      <c r="F131" s="37"/>
      <c r="G131" s="37" t="s">
        <v>58</v>
      </c>
      <c r="H131" s="37" t="s">
        <v>58</v>
      </c>
      <c r="I131" s="15"/>
      <c r="J131" s="16">
        <v>9000</v>
      </c>
      <c r="K131" s="15" t="s">
        <v>48</v>
      </c>
      <c r="L131" s="15" t="s">
        <v>49</v>
      </c>
      <c r="M131" s="16">
        <v>0</v>
      </c>
      <c r="N131" s="39" t="s">
        <v>50</v>
      </c>
      <c r="O131" s="19"/>
      <c r="P131" s="39"/>
      <c r="Q131" s="15"/>
      <c r="R131" s="154"/>
      <c r="S131" s="15"/>
      <c r="T131" s="15" t="s">
        <v>58</v>
      </c>
      <c r="U131" s="15" t="s">
        <v>54</v>
      </c>
      <c r="V131" s="15" t="s">
        <v>55</v>
      </c>
      <c r="W131" s="40" t="s">
        <v>58</v>
      </c>
    </row>
    <row r="132" spans="2:23" x14ac:dyDescent="0.25">
      <c r="B132" s="20"/>
      <c r="C132" s="15"/>
      <c r="D132" s="15" t="s">
        <v>61</v>
      </c>
      <c r="E132" s="37"/>
      <c r="F132" s="37"/>
      <c r="G132" s="37" t="s">
        <v>58</v>
      </c>
      <c r="H132" s="37" t="s">
        <v>58</v>
      </c>
      <c r="I132" s="15"/>
      <c r="J132" s="16">
        <v>2250</v>
      </c>
      <c r="K132" s="15" t="s">
        <v>48</v>
      </c>
      <c r="L132" s="15" t="s">
        <v>49</v>
      </c>
      <c r="M132" s="16">
        <v>0</v>
      </c>
      <c r="N132" s="39" t="s">
        <v>50</v>
      </c>
      <c r="O132" s="19"/>
      <c r="P132" s="39"/>
      <c r="Q132" s="15"/>
      <c r="R132" s="154"/>
      <c r="S132" s="15"/>
      <c r="T132" s="15" t="s">
        <v>58</v>
      </c>
      <c r="U132" s="15" t="s">
        <v>54</v>
      </c>
      <c r="V132" s="15" t="s">
        <v>55</v>
      </c>
      <c r="W132" s="40" t="s">
        <v>58</v>
      </c>
    </row>
    <row r="133" spans="2:23" ht="12.75" customHeight="1" x14ac:dyDescent="0.25">
      <c r="B133" s="20"/>
      <c r="C133" s="15"/>
      <c r="D133" s="15" t="s">
        <v>63</v>
      </c>
      <c r="E133" s="37"/>
      <c r="F133" s="37"/>
      <c r="G133" s="37" t="s">
        <v>58</v>
      </c>
      <c r="H133" s="37" t="s">
        <v>58</v>
      </c>
      <c r="I133" s="15"/>
      <c r="J133" s="16">
        <v>2250</v>
      </c>
      <c r="K133" s="15" t="s">
        <v>48</v>
      </c>
      <c r="L133" s="15" t="s">
        <v>49</v>
      </c>
      <c r="M133" s="16">
        <v>0</v>
      </c>
      <c r="N133" s="39" t="s">
        <v>50</v>
      </c>
      <c r="O133" s="19"/>
      <c r="P133" s="39"/>
      <c r="Q133" s="15"/>
      <c r="R133" s="154"/>
      <c r="S133" s="15"/>
      <c r="T133" s="15" t="s">
        <v>58</v>
      </c>
      <c r="U133" s="15" t="s">
        <v>54</v>
      </c>
      <c r="V133" s="15" t="s">
        <v>55</v>
      </c>
      <c r="W133" s="40" t="s">
        <v>58</v>
      </c>
    </row>
    <row r="134" spans="2:23" x14ac:dyDescent="0.25">
      <c r="B134" s="20"/>
      <c r="C134" s="15"/>
      <c r="D134" s="15" t="s">
        <v>71</v>
      </c>
      <c r="E134" s="37"/>
      <c r="F134" s="37"/>
      <c r="G134" s="37" t="s">
        <v>58</v>
      </c>
      <c r="H134" s="37" t="s">
        <v>58</v>
      </c>
      <c r="I134" s="15"/>
      <c r="J134" s="16">
        <v>540000</v>
      </c>
      <c r="K134" s="15" t="s">
        <v>73</v>
      </c>
      <c r="L134" s="15" t="s">
        <v>49</v>
      </c>
      <c r="M134" s="16">
        <v>0</v>
      </c>
      <c r="N134" s="39" t="s">
        <v>50</v>
      </c>
      <c r="O134" s="19"/>
      <c r="P134" s="39"/>
      <c r="Q134" s="15"/>
      <c r="R134" s="154"/>
      <c r="S134" s="63"/>
      <c r="T134" s="15" t="s">
        <v>58</v>
      </c>
      <c r="U134" s="15" t="s">
        <v>54</v>
      </c>
      <c r="V134" s="15" t="s">
        <v>55</v>
      </c>
      <c r="W134" s="40" t="s">
        <v>58</v>
      </c>
    </row>
    <row r="135" spans="2:23" x14ac:dyDescent="0.25">
      <c r="B135" s="20"/>
      <c r="C135" s="15"/>
      <c r="D135" s="15" t="s">
        <v>110</v>
      </c>
      <c r="E135" s="37"/>
      <c r="F135" s="37"/>
      <c r="G135" s="37" t="s">
        <v>58</v>
      </c>
      <c r="H135" s="37" t="s">
        <v>58</v>
      </c>
      <c r="I135" s="15"/>
      <c r="J135" s="16">
        <v>0</v>
      </c>
      <c r="K135" s="15" t="s">
        <v>48</v>
      </c>
      <c r="L135" s="15" t="s">
        <v>49</v>
      </c>
      <c r="M135" s="17">
        <f>25.94/365</f>
        <v>7.1068493150684933E-2</v>
      </c>
      <c r="N135" s="39" t="s">
        <v>50</v>
      </c>
      <c r="O135" s="19"/>
      <c r="P135" s="39"/>
      <c r="Q135" s="15" t="s">
        <v>181</v>
      </c>
      <c r="R135" s="154"/>
      <c r="S135" s="63"/>
      <c r="T135" s="15" t="s">
        <v>58</v>
      </c>
      <c r="U135" s="15" t="s">
        <v>54</v>
      </c>
      <c r="V135" s="15" t="s">
        <v>55</v>
      </c>
      <c r="W135" s="40"/>
    </row>
    <row r="136" spans="2:23" x14ac:dyDescent="0.25">
      <c r="B136" s="20"/>
      <c r="C136" s="15"/>
      <c r="D136" s="15" t="s">
        <v>44</v>
      </c>
      <c r="E136" s="37"/>
      <c r="F136" s="37"/>
      <c r="G136" s="37">
        <v>47119</v>
      </c>
      <c r="H136" s="37">
        <v>48944</v>
      </c>
      <c r="I136" s="15"/>
      <c r="J136" s="16">
        <v>9000</v>
      </c>
      <c r="K136" s="15" t="s">
        <v>48</v>
      </c>
      <c r="L136" s="15" t="s">
        <v>49</v>
      </c>
      <c r="M136" s="17">
        <f>377.79/365</f>
        <v>1.035041095890411</v>
      </c>
      <c r="N136" s="39" t="s">
        <v>50</v>
      </c>
      <c r="O136" s="19"/>
      <c r="P136" s="39"/>
      <c r="Q136" s="15" t="s">
        <v>282</v>
      </c>
      <c r="R136" s="156" t="s">
        <v>262</v>
      </c>
      <c r="S136" s="63"/>
      <c r="T136" s="15" t="s">
        <v>58</v>
      </c>
      <c r="U136" s="15" t="s">
        <v>54</v>
      </c>
      <c r="V136" s="15" t="s">
        <v>55</v>
      </c>
      <c r="W136" s="40"/>
    </row>
    <row r="137" spans="2:23" x14ac:dyDescent="0.25">
      <c r="B137" s="20"/>
      <c r="C137" s="15"/>
      <c r="D137" s="15" t="s">
        <v>60</v>
      </c>
      <c r="E137" s="37"/>
      <c r="F137" s="37"/>
      <c r="G137" s="37" t="s">
        <v>58</v>
      </c>
      <c r="H137" s="37" t="s">
        <v>58</v>
      </c>
      <c r="I137" s="15"/>
      <c r="J137" s="16">
        <v>9000</v>
      </c>
      <c r="K137" s="15" t="s">
        <v>48</v>
      </c>
      <c r="L137" s="15" t="s">
        <v>49</v>
      </c>
      <c r="M137" s="16">
        <v>0</v>
      </c>
      <c r="N137" s="39" t="s">
        <v>50</v>
      </c>
      <c r="O137" s="19"/>
      <c r="P137" s="39"/>
      <c r="Q137" s="15"/>
      <c r="R137" s="154"/>
      <c r="S137" s="63"/>
      <c r="T137" s="15" t="s">
        <v>58</v>
      </c>
      <c r="U137" s="15" t="s">
        <v>54</v>
      </c>
      <c r="V137" s="15" t="s">
        <v>55</v>
      </c>
      <c r="W137" s="40"/>
    </row>
    <row r="138" spans="2:23" x14ac:dyDescent="0.25">
      <c r="B138" s="20"/>
      <c r="C138" s="15"/>
      <c r="D138" s="15" t="s">
        <v>61</v>
      </c>
      <c r="E138" s="37"/>
      <c r="F138" s="37"/>
      <c r="G138" s="37" t="s">
        <v>58</v>
      </c>
      <c r="H138" s="37" t="s">
        <v>58</v>
      </c>
      <c r="I138" s="15"/>
      <c r="J138" s="16">
        <v>2250</v>
      </c>
      <c r="K138" s="15" t="s">
        <v>48</v>
      </c>
      <c r="L138" s="15" t="s">
        <v>49</v>
      </c>
      <c r="M138" s="16">
        <v>0</v>
      </c>
      <c r="N138" s="39" t="s">
        <v>50</v>
      </c>
      <c r="O138" s="19"/>
      <c r="P138" s="39"/>
      <c r="Q138" s="15"/>
      <c r="R138" s="154"/>
      <c r="S138" s="63"/>
      <c r="T138" s="15" t="s">
        <v>58</v>
      </c>
      <c r="U138" s="15" t="s">
        <v>54</v>
      </c>
      <c r="V138" s="15" t="s">
        <v>55</v>
      </c>
      <c r="W138" s="40"/>
    </row>
    <row r="139" spans="2:23" x14ac:dyDescent="0.25">
      <c r="B139" s="20"/>
      <c r="C139" s="15"/>
      <c r="D139" s="15" t="s">
        <v>63</v>
      </c>
      <c r="E139" s="37"/>
      <c r="F139" s="37"/>
      <c r="G139" s="37" t="s">
        <v>58</v>
      </c>
      <c r="H139" s="37" t="s">
        <v>58</v>
      </c>
      <c r="I139" s="15"/>
      <c r="J139" s="16">
        <v>2250</v>
      </c>
      <c r="K139" s="15" t="s">
        <v>48</v>
      </c>
      <c r="L139" s="15" t="s">
        <v>49</v>
      </c>
      <c r="M139" s="16">
        <v>0</v>
      </c>
      <c r="N139" s="39" t="s">
        <v>50</v>
      </c>
      <c r="O139" s="19"/>
      <c r="P139" s="39"/>
      <c r="Q139" s="15"/>
      <c r="R139" s="154"/>
      <c r="S139" s="63"/>
      <c r="T139" s="15" t="s">
        <v>58</v>
      </c>
      <c r="U139" s="15" t="s">
        <v>54</v>
      </c>
      <c r="V139" s="15" t="s">
        <v>55</v>
      </c>
      <c r="W139" s="40"/>
    </row>
    <row r="140" spans="2:23" x14ac:dyDescent="0.25">
      <c r="B140" s="20"/>
      <c r="C140" s="15"/>
      <c r="D140" s="15" t="s">
        <v>71</v>
      </c>
      <c r="E140" s="37"/>
      <c r="F140" s="37"/>
      <c r="G140" s="37" t="s">
        <v>58</v>
      </c>
      <c r="H140" s="37" t="s">
        <v>58</v>
      </c>
      <c r="I140" s="15"/>
      <c r="J140" s="16">
        <v>540000</v>
      </c>
      <c r="K140" s="15" t="s">
        <v>73</v>
      </c>
      <c r="L140" s="15" t="s">
        <v>49</v>
      </c>
      <c r="M140" s="16">
        <v>0</v>
      </c>
      <c r="N140" s="39" t="s">
        <v>50</v>
      </c>
      <c r="O140" s="19"/>
      <c r="P140" s="39"/>
      <c r="Q140" s="15"/>
      <c r="R140" s="154"/>
      <c r="S140" s="63"/>
      <c r="T140" s="15" t="s">
        <v>58</v>
      </c>
      <c r="U140" s="15" t="s">
        <v>54</v>
      </c>
      <c r="V140" s="15" t="s">
        <v>55</v>
      </c>
      <c r="W140" s="40"/>
    </row>
    <row r="141" spans="2:23" x14ac:dyDescent="0.25">
      <c r="B141" s="20"/>
      <c r="C141" s="15"/>
      <c r="D141" s="15" t="s">
        <v>110</v>
      </c>
      <c r="E141" s="37"/>
      <c r="F141" s="37"/>
      <c r="G141" s="37" t="s">
        <v>58</v>
      </c>
      <c r="H141" s="37" t="s">
        <v>58</v>
      </c>
      <c r="I141" s="15"/>
      <c r="J141" s="16">
        <v>0</v>
      </c>
      <c r="K141" s="15" t="s">
        <v>48</v>
      </c>
      <c r="L141" s="15" t="s">
        <v>49</v>
      </c>
      <c r="M141" s="17">
        <f>25.94/365</f>
        <v>7.1068493150684933E-2</v>
      </c>
      <c r="N141" s="39" t="s">
        <v>50</v>
      </c>
      <c r="O141" s="19"/>
      <c r="P141" s="39"/>
      <c r="Q141" s="15" t="s">
        <v>181</v>
      </c>
      <c r="R141" s="155"/>
      <c r="S141" s="63"/>
      <c r="T141" s="15" t="s">
        <v>58</v>
      </c>
      <c r="U141" s="15" t="s">
        <v>54</v>
      </c>
      <c r="V141" s="15" t="s">
        <v>55</v>
      </c>
      <c r="W141" s="40"/>
    </row>
    <row r="142" spans="2:23" x14ac:dyDescent="0.25">
      <c r="B142" s="43"/>
      <c r="C142" s="44"/>
      <c r="D142" s="44" t="s">
        <v>74</v>
      </c>
      <c r="E142" s="45"/>
      <c r="F142" s="45"/>
      <c r="G142" s="45">
        <v>43922</v>
      </c>
      <c r="H142" s="45" t="s">
        <v>58</v>
      </c>
      <c r="I142" s="44"/>
      <c r="J142" s="47" t="s">
        <v>75</v>
      </c>
      <c r="K142" s="44"/>
      <c r="L142" s="44" t="s">
        <v>76</v>
      </c>
      <c r="M142" s="44"/>
      <c r="N142" s="48"/>
      <c r="O142" s="65">
        <v>9.1800000000000007E-2</v>
      </c>
      <c r="P142" s="48" t="s">
        <v>78</v>
      </c>
      <c r="Q142" s="44"/>
      <c r="R142" s="69"/>
      <c r="S142" s="150" t="s">
        <v>159</v>
      </c>
      <c r="T142" s="44" t="s">
        <v>58</v>
      </c>
      <c r="U142" s="44" t="s">
        <v>54</v>
      </c>
      <c r="V142" s="44" t="s">
        <v>79</v>
      </c>
      <c r="W142" s="49" t="s">
        <v>80</v>
      </c>
    </row>
    <row r="143" spans="2:23" x14ac:dyDescent="0.25">
      <c r="B143" s="43"/>
      <c r="C143" s="44"/>
      <c r="D143" s="44" t="s">
        <v>81</v>
      </c>
      <c r="E143" s="45"/>
      <c r="F143" s="45"/>
      <c r="G143" s="45" t="s">
        <v>58</v>
      </c>
      <c r="H143" s="45" t="s">
        <v>58</v>
      </c>
      <c r="I143" s="44"/>
      <c r="J143" s="47" t="s">
        <v>58</v>
      </c>
      <c r="K143" s="44"/>
      <c r="L143" s="44" t="s">
        <v>76</v>
      </c>
      <c r="M143" s="44"/>
      <c r="N143" s="48"/>
      <c r="O143" s="65">
        <v>9.1800000000000007E-2</v>
      </c>
      <c r="P143" s="48" t="s">
        <v>78</v>
      </c>
      <c r="Q143" s="44"/>
      <c r="R143" s="69"/>
      <c r="S143" s="151"/>
      <c r="T143" s="44" t="s">
        <v>58</v>
      </c>
      <c r="U143" s="44" t="s">
        <v>54</v>
      </c>
      <c r="V143" s="44" t="s">
        <v>79</v>
      </c>
      <c r="W143" s="49" t="s">
        <v>58</v>
      </c>
    </row>
    <row r="144" spans="2:23" x14ac:dyDescent="0.25">
      <c r="B144" s="43"/>
      <c r="C144" s="44"/>
      <c r="D144" s="44" t="s">
        <v>82</v>
      </c>
      <c r="E144" s="45"/>
      <c r="F144" s="45"/>
      <c r="G144" s="45" t="s">
        <v>58</v>
      </c>
      <c r="H144" s="45" t="s">
        <v>58</v>
      </c>
      <c r="I144" s="44"/>
      <c r="J144" s="47" t="s">
        <v>58</v>
      </c>
      <c r="K144" s="44"/>
      <c r="L144" s="44" t="s">
        <v>76</v>
      </c>
      <c r="M144" s="44"/>
      <c r="N144" s="48"/>
      <c r="O144" s="65">
        <v>4.5900000000000003E-2</v>
      </c>
      <c r="P144" s="48" t="s">
        <v>78</v>
      </c>
      <c r="Q144" s="44"/>
      <c r="R144" s="69"/>
      <c r="S144" s="151"/>
      <c r="T144" s="44" t="s">
        <v>58</v>
      </c>
      <c r="U144" s="44" t="s">
        <v>54</v>
      </c>
      <c r="V144" s="44" t="s">
        <v>79</v>
      </c>
      <c r="W144" s="49" t="s">
        <v>58</v>
      </c>
    </row>
    <row r="145" spans="2:23" x14ac:dyDescent="0.25">
      <c r="B145" s="43"/>
      <c r="C145" s="44"/>
      <c r="D145" s="44" t="s">
        <v>84</v>
      </c>
      <c r="E145" s="45"/>
      <c r="F145" s="45"/>
      <c r="G145" s="45" t="s">
        <v>58</v>
      </c>
      <c r="H145" s="45" t="s">
        <v>58</v>
      </c>
      <c r="I145" s="44"/>
      <c r="J145" s="47" t="s">
        <v>58</v>
      </c>
      <c r="K145" s="44"/>
      <c r="L145" s="44" t="s">
        <v>76</v>
      </c>
      <c r="M145" s="44"/>
      <c r="N145" s="48"/>
      <c r="O145" s="65">
        <v>9.1800000000000007E-2</v>
      </c>
      <c r="P145" s="48" t="s">
        <v>78</v>
      </c>
      <c r="Q145" s="44"/>
      <c r="R145" s="69"/>
      <c r="S145" s="151"/>
      <c r="T145" s="44" t="s">
        <v>58</v>
      </c>
      <c r="U145" s="44" t="s">
        <v>54</v>
      </c>
      <c r="V145" s="44" t="s">
        <v>79</v>
      </c>
      <c r="W145" s="49" t="s">
        <v>58</v>
      </c>
    </row>
    <row r="146" spans="2:23" x14ac:dyDescent="0.25">
      <c r="B146" s="43"/>
      <c r="C146" s="44"/>
      <c r="D146" s="44" t="s">
        <v>88</v>
      </c>
      <c r="E146" s="45"/>
      <c r="F146" s="45"/>
      <c r="G146" s="45" t="s">
        <v>58</v>
      </c>
      <c r="H146" s="45" t="s">
        <v>58</v>
      </c>
      <c r="I146" s="44"/>
      <c r="J146" s="47" t="s">
        <v>58</v>
      </c>
      <c r="K146" s="44"/>
      <c r="L146" s="44" t="s">
        <v>76</v>
      </c>
      <c r="M146" s="44"/>
      <c r="N146" s="48"/>
      <c r="O146" s="65" t="s">
        <v>170</v>
      </c>
      <c r="P146" s="48" t="s">
        <v>78</v>
      </c>
      <c r="Q146" s="44"/>
      <c r="R146" s="69"/>
      <c r="S146" s="151"/>
      <c r="T146" s="44" t="s">
        <v>58</v>
      </c>
      <c r="U146" s="44" t="s">
        <v>54</v>
      </c>
      <c r="V146" s="44" t="s">
        <v>91</v>
      </c>
      <c r="W146" s="71" t="s">
        <v>182</v>
      </c>
    </row>
    <row r="147" spans="2:23" x14ac:dyDescent="0.25">
      <c r="B147" s="43"/>
      <c r="C147" s="44"/>
      <c r="D147" s="44" t="s">
        <v>93</v>
      </c>
      <c r="E147" s="45"/>
      <c r="F147" s="45"/>
      <c r="G147" s="45" t="s">
        <v>58</v>
      </c>
      <c r="H147" s="45" t="s">
        <v>58</v>
      </c>
      <c r="I147" s="44"/>
      <c r="J147" s="44" t="s">
        <v>58</v>
      </c>
      <c r="K147" s="44"/>
      <c r="L147" s="44" t="s">
        <v>76</v>
      </c>
      <c r="M147" s="44"/>
      <c r="N147" s="48"/>
      <c r="O147" s="65">
        <v>0.94</v>
      </c>
      <c r="P147" s="48" t="s">
        <v>78</v>
      </c>
      <c r="Q147" s="44"/>
      <c r="R147" s="69"/>
      <c r="S147" s="151"/>
      <c r="T147" s="44" t="s">
        <v>58</v>
      </c>
      <c r="U147" s="44" t="s">
        <v>54</v>
      </c>
      <c r="V147" s="44" t="s">
        <v>91</v>
      </c>
      <c r="W147" s="89"/>
    </row>
    <row r="148" spans="2:23" x14ac:dyDescent="0.25">
      <c r="B148" s="43"/>
      <c r="C148" s="44"/>
      <c r="D148" s="44" t="s">
        <v>95</v>
      </c>
      <c r="E148" s="45"/>
      <c r="F148" s="45"/>
      <c r="G148" s="45" t="s">
        <v>58</v>
      </c>
      <c r="H148" s="45" t="s">
        <v>58</v>
      </c>
      <c r="I148" s="44"/>
      <c r="J148" s="44" t="s">
        <v>58</v>
      </c>
      <c r="K148" s="44"/>
      <c r="L148" s="44" t="s">
        <v>76</v>
      </c>
      <c r="M148" s="44"/>
      <c r="N148" s="48"/>
      <c r="O148" s="65">
        <v>1.83</v>
      </c>
      <c r="P148" s="48" t="s">
        <v>78</v>
      </c>
      <c r="Q148" s="44"/>
      <c r="R148" s="69"/>
      <c r="S148" s="151"/>
      <c r="T148" s="44" t="s">
        <v>58</v>
      </c>
      <c r="U148" s="44" t="s">
        <v>54</v>
      </c>
      <c r="V148" s="44" t="s">
        <v>91</v>
      </c>
      <c r="W148" s="89"/>
    </row>
    <row r="149" spans="2:23" ht="12.75" customHeight="1" x14ac:dyDescent="0.25">
      <c r="B149" s="43"/>
      <c r="C149" s="44"/>
      <c r="D149" s="44" t="s">
        <v>97</v>
      </c>
      <c r="E149" s="45"/>
      <c r="F149" s="45"/>
      <c r="G149" s="45" t="s">
        <v>58</v>
      </c>
      <c r="H149" s="45" t="s">
        <v>58</v>
      </c>
      <c r="I149" s="44"/>
      <c r="J149" s="44" t="s">
        <v>58</v>
      </c>
      <c r="K149" s="44"/>
      <c r="L149" s="44" t="s">
        <v>76</v>
      </c>
      <c r="M149" s="44"/>
      <c r="N149" s="48"/>
      <c r="O149" s="65">
        <v>3.74</v>
      </c>
      <c r="P149" s="48" t="s">
        <v>78</v>
      </c>
      <c r="Q149" s="44"/>
      <c r="R149" s="69"/>
      <c r="S149" s="151"/>
      <c r="T149" s="44" t="s">
        <v>58</v>
      </c>
      <c r="U149" s="44" t="s">
        <v>54</v>
      </c>
      <c r="V149" s="44" t="s">
        <v>91</v>
      </c>
      <c r="W149" s="89"/>
    </row>
    <row r="150" spans="2:23" x14ac:dyDescent="0.25">
      <c r="B150" s="43"/>
      <c r="C150" s="44"/>
      <c r="D150" s="44" t="s">
        <v>99</v>
      </c>
      <c r="E150" s="45"/>
      <c r="F150" s="45"/>
      <c r="G150" s="45" t="s">
        <v>58</v>
      </c>
      <c r="H150" s="45" t="s">
        <v>58</v>
      </c>
      <c r="I150" s="44"/>
      <c r="J150" s="44" t="s">
        <v>58</v>
      </c>
      <c r="K150" s="44"/>
      <c r="L150" s="44" t="s">
        <v>76</v>
      </c>
      <c r="M150" s="44"/>
      <c r="N150" s="48"/>
      <c r="O150" s="65">
        <v>10.37</v>
      </c>
      <c r="P150" s="48" t="s">
        <v>78</v>
      </c>
      <c r="Q150" s="44"/>
      <c r="R150" s="69"/>
      <c r="S150" s="151"/>
      <c r="T150" s="44" t="s">
        <v>58</v>
      </c>
      <c r="U150" s="44" t="s">
        <v>54</v>
      </c>
      <c r="V150" s="44" t="s">
        <v>91</v>
      </c>
      <c r="W150" s="89"/>
    </row>
    <row r="151" spans="2:23" ht="13" thickBot="1" x14ac:dyDescent="0.3">
      <c r="B151" s="50"/>
      <c r="C151" s="51"/>
      <c r="D151" s="51" t="s">
        <v>100</v>
      </c>
      <c r="E151" s="52"/>
      <c r="F151" s="52"/>
      <c r="G151" s="52" t="s">
        <v>58</v>
      </c>
      <c r="H151" s="52" t="s">
        <v>58</v>
      </c>
      <c r="I151" s="51"/>
      <c r="J151" s="51" t="s">
        <v>58</v>
      </c>
      <c r="K151" s="51"/>
      <c r="L151" s="51" t="s">
        <v>76</v>
      </c>
      <c r="M151" s="51"/>
      <c r="N151" s="54"/>
      <c r="O151" s="72">
        <v>10.37</v>
      </c>
      <c r="P151" s="54" t="s">
        <v>78</v>
      </c>
      <c r="Q151" s="51"/>
      <c r="R151" s="73"/>
      <c r="S151" s="152"/>
      <c r="T151" s="51" t="s">
        <v>58</v>
      </c>
      <c r="U151" s="51" t="s">
        <v>54</v>
      </c>
      <c r="V151" s="51" t="s">
        <v>91</v>
      </c>
      <c r="W151" s="90"/>
    </row>
    <row r="152" spans="2:23" x14ac:dyDescent="0.25">
      <c r="B152" s="31" t="s">
        <v>43</v>
      </c>
      <c r="C152" s="74" t="s">
        <v>193</v>
      </c>
      <c r="D152" s="32" t="s">
        <v>44</v>
      </c>
      <c r="E152" s="33">
        <v>43034</v>
      </c>
      <c r="F152" s="33">
        <v>46086</v>
      </c>
      <c r="G152" s="33" t="s">
        <v>184</v>
      </c>
      <c r="H152" s="33">
        <v>46387</v>
      </c>
      <c r="I152" s="32" t="s">
        <v>46</v>
      </c>
      <c r="J152" s="56">
        <v>6000</v>
      </c>
      <c r="K152" s="32" t="s">
        <v>48</v>
      </c>
      <c r="L152" s="32" t="s">
        <v>49</v>
      </c>
      <c r="M152" s="34">
        <f>356.93/365</f>
        <v>0.97789041095890417</v>
      </c>
      <c r="N152" s="35" t="s">
        <v>50</v>
      </c>
      <c r="O152" s="91"/>
      <c r="P152" s="35"/>
      <c r="Q152" s="32" t="s">
        <v>185</v>
      </c>
      <c r="R152" s="153" t="s">
        <v>263</v>
      </c>
      <c r="S152" s="32"/>
      <c r="T152" s="32" t="s">
        <v>53</v>
      </c>
      <c r="U152" s="32" t="s">
        <v>157</v>
      </c>
      <c r="V152" s="32" t="s">
        <v>55</v>
      </c>
      <c r="W152" s="36" t="s">
        <v>187</v>
      </c>
    </row>
    <row r="153" spans="2:23" x14ac:dyDescent="0.25">
      <c r="B153" s="20"/>
      <c r="C153" s="15"/>
      <c r="D153" s="15" t="s">
        <v>60</v>
      </c>
      <c r="E153" s="37"/>
      <c r="F153" s="37"/>
      <c r="G153" s="37" t="s">
        <v>58</v>
      </c>
      <c r="H153" s="37"/>
      <c r="I153" s="15"/>
      <c r="J153" s="16">
        <v>6000</v>
      </c>
      <c r="K153" s="15" t="s">
        <v>48</v>
      </c>
      <c r="L153" s="15" t="s">
        <v>49</v>
      </c>
      <c r="M153" s="16">
        <v>0</v>
      </c>
      <c r="N153" s="39" t="s">
        <v>50</v>
      </c>
      <c r="O153" s="92"/>
      <c r="P153" s="39"/>
      <c r="Q153" s="15"/>
      <c r="R153" s="154"/>
      <c r="S153" s="15"/>
      <c r="T153" s="15" t="s">
        <v>58</v>
      </c>
      <c r="U153" s="15" t="s">
        <v>157</v>
      </c>
      <c r="V153" s="15" t="s">
        <v>55</v>
      </c>
      <c r="W153" s="40" t="s">
        <v>58</v>
      </c>
    </row>
    <row r="154" spans="2:23" x14ac:dyDescent="0.25">
      <c r="B154" s="20"/>
      <c r="C154" s="15"/>
      <c r="D154" s="15" t="s">
        <v>61</v>
      </c>
      <c r="E154" s="37"/>
      <c r="F154" s="37"/>
      <c r="G154" s="37" t="s">
        <v>58</v>
      </c>
      <c r="H154" s="37"/>
      <c r="I154" s="15"/>
      <c r="J154" s="16">
        <v>1500</v>
      </c>
      <c r="K154" s="15" t="s">
        <v>48</v>
      </c>
      <c r="L154" s="15" t="s">
        <v>49</v>
      </c>
      <c r="M154" s="16">
        <v>0</v>
      </c>
      <c r="N154" s="39" t="s">
        <v>50</v>
      </c>
      <c r="O154" s="92"/>
      <c r="P154" s="39"/>
      <c r="Q154" s="15"/>
      <c r="R154" s="154"/>
      <c r="S154" s="15"/>
      <c r="T154" s="15" t="s">
        <v>58</v>
      </c>
      <c r="U154" s="15" t="s">
        <v>157</v>
      </c>
      <c r="V154" s="15" t="s">
        <v>55</v>
      </c>
      <c r="W154" s="40" t="s">
        <v>58</v>
      </c>
    </row>
    <row r="155" spans="2:23" x14ac:dyDescent="0.25">
      <c r="B155" s="20"/>
      <c r="C155" s="15"/>
      <c r="D155" s="15" t="s">
        <v>63</v>
      </c>
      <c r="E155" s="37"/>
      <c r="F155" s="37"/>
      <c r="G155" s="37" t="s">
        <v>58</v>
      </c>
      <c r="H155" s="37"/>
      <c r="I155" s="15"/>
      <c r="J155" s="16">
        <v>1500</v>
      </c>
      <c r="K155" s="15" t="s">
        <v>48</v>
      </c>
      <c r="L155" s="15" t="s">
        <v>49</v>
      </c>
      <c r="M155" s="16">
        <v>0</v>
      </c>
      <c r="N155" s="39" t="s">
        <v>50</v>
      </c>
      <c r="O155" s="92"/>
      <c r="P155" s="39"/>
      <c r="Q155" s="15"/>
      <c r="R155" s="154"/>
      <c r="S155" s="15"/>
      <c r="T155" s="15" t="s">
        <v>58</v>
      </c>
      <c r="U155" s="15" t="s">
        <v>157</v>
      </c>
      <c r="V155" s="15" t="s">
        <v>55</v>
      </c>
      <c r="W155" s="40" t="s">
        <v>58</v>
      </c>
    </row>
    <row r="156" spans="2:23" x14ac:dyDescent="0.25">
      <c r="B156" s="20"/>
      <c r="C156" s="15"/>
      <c r="D156" s="15" t="s">
        <v>64</v>
      </c>
      <c r="E156" s="37"/>
      <c r="F156" s="37"/>
      <c r="G156" s="37" t="s">
        <v>58</v>
      </c>
      <c r="H156" s="37"/>
      <c r="I156" s="15"/>
      <c r="J156" s="16">
        <v>1500</v>
      </c>
      <c r="K156" s="15" t="s">
        <v>48</v>
      </c>
      <c r="L156" s="15" t="s">
        <v>49</v>
      </c>
      <c r="M156" s="16">
        <v>0</v>
      </c>
      <c r="N156" s="39" t="s">
        <v>50</v>
      </c>
      <c r="O156" s="92"/>
      <c r="P156" s="39"/>
      <c r="Q156" s="15"/>
      <c r="R156" s="154"/>
      <c r="S156" s="63"/>
      <c r="T156" s="15" t="s">
        <v>58</v>
      </c>
      <c r="U156" s="15" t="s">
        <v>157</v>
      </c>
      <c r="V156" s="15" t="s">
        <v>55</v>
      </c>
      <c r="W156" s="40" t="s">
        <v>58</v>
      </c>
    </row>
    <row r="157" spans="2:23" ht="15" customHeight="1" x14ac:dyDescent="0.25">
      <c r="B157" s="20"/>
      <c r="C157" s="15"/>
      <c r="D157" s="15" t="s">
        <v>71</v>
      </c>
      <c r="E157" s="37"/>
      <c r="F157" s="37"/>
      <c r="G157" s="37" t="s">
        <v>188</v>
      </c>
      <c r="H157" s="37"/>
      <c r="I157" s="15"/>
      <c r="J157" s="16">
        <v>240000</v>
      </c>
      <c r="K157" s="15" t="s">
        <v>73</v>
      </c>
      <c r="L157" s="15" t="s">
        <v>49</v>
      </c>
      <c r="M157" s="16">
        <v>0</v>
      </c>
      <c r="N157" s="39" t="s">
        <v>50</v>
      </c>
      <c r="O157" s="92"/>
      <c r="P157" s="39"/>
      <c r="Q157" s="15"/>
      <c r="R157" s="154"/>
      <c r="S157" s="63"/>
      <c r="T157" s="15" t="s">
        <v>58</v>
      </c>
      <c r="U157" s="15" t="s">
        <v>157</v>
      </c>
      <c r="V157" s="15" t="s">
        <v>55</v>
      </c>
      <c r="W157" s="42" t="s">
        <v>189</v>
      </c>
    </row>
    <row r="158" spans="2:23" ht="15" customHeight="1" x14ac:dyDescent="0.25">
      <c r="B158" s="20"/>
      <c r="C158" s="15"/>
      <c r="D158" s="15" t="s">
        <v>44</v>
      </c>
      <c r="E158" s="37"/>
      <c r="F158" s="37"/>
      <c r="G158" s="37" t="s">
        <v>276</v>
      </c>
      <c r="H158" s="37">
        <v>47118</v>
      </c>
      <c r="I158" s="15"/>
      <c r="J158" s="16">
        <v>3000</v>
      </c>
      <c r="K158" s="38" t="s">
        <v>48</v>
      </c>
      <c r="L158" s="38" t="s">
        <v>49</v>
      </c>
      <c r="M158" s="17">
        <f>377.52/365</f>
        <v>1.0343013698630137</v>
      </c>
      <c r="N158" s="79" t="s">
        <v>50</v>
      </c>
      <c r="O158" s="92"/>
      <c r="P158" s="39"/>
      <c r="Q158" s="38" t="s">
        <v>275</v>
      </c>
      <c r="R158" s="154"/>
      <c r="S158" s="63"/>
      <c r="T158" s="15" t="s">
        <v>58</v>
      </c>
      <c r="U158" s="15" t="s">
        <v>157</v>
      </c>
      <c r="V158" s="15" t="s">
        <v>55</v>
      </c>
      <c r="W158" s="42" t="s">
        <v>277</v>
      </c>
    </row>
    <row r="159" spans="2:23" ht="15" customHeight="1" x14ac:dyDescent="0.25">
      <c r="B159" s="20"/>
      <c r="C159" s="15"/>
      <c r="D159" s="15" t="s">
        <v>60</v>
      </c>
      <c r="E159" s="37"/>
      <c r="F159" s="37"/>
      <c r="G159" s="37" t="s">
        <v>58</v>
      </c>
      <c r="H159" s="37"/>
      <c r="I159" s="15"/>
      <c r="J159" s="16">
        <v>3000</v>
      </c>
      <c r="K159" s="15" t="s">
        <v>48</v>
      </c>
      <c r="L159" s="15" t="s">
        <v>49</v>
      </c>
      <c r="M159" s="16">
        <v>0</v>
      </c>
      <c r="N159" s="39" t="s">
        <v>50</v>
      </c>
      <c r="O159" s="92"/>
      <c r="P159" s="39"/>
      <c r="Q159" s="15"/>
      <c r="R159" s="154"/>
      <c r="S159" s="63"/>
      <c r="T159" s="15" t="s">
        <v>58</v>
      </c>
      <c r="U159" s="15" t="s">
        <v>157</v>
      </c>
      <c r="V159" s="15" t="s">
        <v>55</v>
      </c>
      <c r="W159" s="42" t="s">
        <v>58</v>
      </c>
    </row>
    <row r="160" spans="2:23" ht="15" customHeight="1" x14ac:dyDescent="0.25">
      <c r="B160" s="20"/>
      <c r="C160" s="15"/>
      <c r="D160" s="15" t="s">
        <v>61</v>
      </c>
      <c r="E160" s="37"/>
      <c r="F160" s="37"/>
      <c r="G160" s="37" t="s">
        <v>58</v>
      </c>
      <c r="H160" s="37"/>
      <c r="I160" s="15"/>
      <c r="J160" s="16">
        <v>750</v>
      </c>
      <c r="K160" s="15" t="s">
        <v>48</v>
      </c>
      <c r="L160" s="15" t="s">
        <v>49</v>
      </c>
      <c r="M160" s="16">
        <v>0</v>
      </c>
      <c r="N160" s="39" t="s">
        <v>50</v>
      </c>
      <c r="O160" s="92"/>
      <c r="P160" s="39"/>
      <c r="Q160" s="15"/>
      <c r="R160" s="154"/>
      <c r="S160" s="63"/>
      <c r="T160" s="15" t="s">
        <v>58</v>
      </c>
      <c r="U160" s="15" t="s">
        <v>157</v>
      </c>
      <c r="V160" s="15" t="s">
        <v>55</v>
      </c>
      <c r="W160" s="42" t="s">
        <v>58</v>
      </c>
    </row>
    <row r="161" spans="2:23" ht="15" customHeight="1" x14ac:dyDescent="0.25">
      <c r="B161" s="20"/>
      <c r="C161" s="15"/>
      <c r="D161" s="15" t="s">
        <v>63</v>
      </c>
      <c r="E161" s="37"/>
      <c r="F161" s="37"/>
      <c r="G161" s="37" t="s">
        <v>58</v>
      </c>
      <c r="H161" s="37"/>
      <c r="I161" s="15"/>
      <c r="J161" s="16">
        <v>750</v>
      </c>
      <c r="K161" s="15" t="s">
        <v>48</v>
      </c>
      <c r="L161" s="15" t="s">
        <v>49</v>
      </c>
      <c r="M161" s="16">
        <v>0</v>
      </c>
      <c r="N161" s="39" t="s">
        <v>50</v>
      </c>
      <c r="O161" s="92"/>
      <c r="P161" s="39"/>
      <c r="Q161" s="15"/>
      <c r="R161" s="154"/>
      <c r="S161" s="63"/>
      <c r="T161" s="15" t="s">
        <v>58</v>
      </c>
      <c r="U161" s="15" t="s">
        <v>157</v>
      </c>
      <c r="V161" s="15" t="s">
        <v>55</v>
      </c>
      <c r="W161" s="42" t="s">
        <v>58</v>
      </c>
    </row>
    <row r="162" spans="2:23" ht="15" customHeight="1" x14ac:dyDescent="0.25">
      <c r="B162" s="20"/>
      <c r="C162" s="15"/>
      <c r="D162" s="15" t="s">
        <v>64</v>
      </c>
      <c r="E162" s="37"/>
      <c r="F162" s="37"/>
      <c r="G162" s="37" t="s">
        <v>58</v>
      </c>
      <c r="H162" s="37"/>
      <c r="I162" s="15"/>
      <c r="J162" s="16">
        <v>750</v>
      </c>
      <c r="K162" s="15" t="s">
        <v>48</v>
      </c>
      <c r="L162" s="15" t="s">
        <v>49</v>
      </c>
      <c r="M162" s="16">
        <v>0</v>
      </c>
      <c r="N162" s="39" t="s">
        <v>50</v>
      </c>
      <c r="O162" s="92"/>
      <c r="P162" s="39"/>
      <c r="Q162" s="15"/>
      <c r="R162" s="154"/>
      <c r="S162" s="63"/>
      <c r="T162" s="15" t="s">
        <v>58</v>
      </c>
      <c r="U162" s="15" t="s">
        <v>157</v>
      </c>
      <c r="V162" s="15" t="s">
        <v>55</v>
      </c>
      <c r="W162" s="42" t="s">
        <v>58</v>
      </c>
    </row>
    <row r="163" spans="2:23" ht="15" customHeight="1" x14ac:dyDescent="0.25">
      <c r="B163" s="20"/>
      <c r="C163" s="15"/>
      <c r="D163" s="15" t="s">
        <v>71</v>
      </c>
      <c r="E163" s="37"/>
      <c r="F163" s="37"/>
      <c r="G163" s="37" t="s">
        <v>58</v>
      </c>
      <c r="H163" s="37"/>
      <c r="I163" s="15"/>
      <c r="J163" s="16">
        <v>120000</v>
      </c>
      <c r="K163" s="15" t="s">
        <v>73</v>
      </c>
      <c r="L163" s="15" t="s">
        <v>49</v>
      </c>
      <c r="M163" s="16">
        <v>0</v>
      </c>
      <c r="N163" s="39" t="s">
        <v>50</v>
      </c>
      <c r="O163" s="92"/>
      <c r="P163" s="39"/>
      <c r="Q163" s="15"/>
      <c r="R163" s="154"/>
      <c r="S163" s="63"/>
      <c r="T163" s="15" t="s">
        <v>58</v>
      </c>
      <c r="U163" s="15" t="s">
        <v>157</v>
      </c>
      <c r="V163" s="15" t="s">
        <v>55</v>
      </c>
      <c r="W163" s="42" t="s">
        <v>58</v>
      </c>
    </row>
    <row r="164" spans="2:23" x14ac:dyDescent="0.25">
      <c r="B164" s="20"/>
      <c r="C164" s="15"/>
      <c r="D164" s="15" t="s">
        <v>110</v>
      </c>
      <c r="E164" s="37"/>
      <c r="F164" s="37"/>
      <c r="G164" s="37">
        <v>43040</v>
      </c>
      <c r="H164" s="37"/>
      <c r="I164" s="15"/>
      <c r="J164" s="16">
        <v>0</v>
      </c>
      <c r="K164" s="15" t="s">
        <v>48</v>
      </c>
      <c r="L164" s="15" t="s">
        <v>49</v>
      </c>
      <c r="M164" s="17">
        <v>0.68</v>
      </c>
      <c r="N164" s="39" t="s">
        <v>50</v>
      </c>
      <c r="O164" s="92"/>
      <c r="P164" s="39"/>
      <c r="Q164" s="15" t="s">
        <v>111</v>
      </c>
      <c r="R164" s="155"/>
      <c r="S164" s="63"/>
      <c r="T164" s="15" t="s">
        <v>58</v>
      </c>
      <c r="U164" s="15" t="s">
        <v>157</v>
      </c>
      <c r="V164" s="15" t="s">
        <v>55</v>
      </c>
      <c r="W164" s="42"/>
    </row>
    <row r="165" spans="2:23" ht="12.75" customHeight="1" x14ac:dyDescent="0.25">
      <c r="B165" s="43"/>
      <c r="C165" s="44"/>
      <c r="D165" s="44" t="s">
        <v>74</v>
      </c>
      <c r="E165" s="45"/>
      <c r="F165" s="45"/>
      <c r="G165" s="45" t="s">
        <v>58</v>
      </c>
      <c r="H165" s="45"/>
      <c r="I165" s="44"/>
      <c r="J165" s="47" t="s">
        <v>75</v>
      </c>
      <c r="K165" s="44"/>
      <c r="L165" s="44" t="s">
        <v>76</v>
      </c>
      <c r="M165" s="44"/>
      <c r="N165" s="48"/>
      <c r="O165" s="65">
        <v>7.9000000000000001E-2</v>
      </c>
      <c r="P165" s="48" t="s">
        <v>78</v>
      </c>
      <c r="Q165" s="44"/>
      <c r="R165" s="69"/>
      <c r="S165" s="150" t="s">
        <v>190</v>
      </c>
      <c r="T165" s="44" t="s">
        <v>58</v>
      </c>
      <c r="U165" s="44" t="s">
        <v>157</v>
      </c>
      <c r="V165" s="44" t="s">
        <v>79</v>
      </c>
      <c r="W165" s="49" t="s">
        <v>80</v>
      </c>
    </row>
    <row r="166" spans="2:23" x14ac:dyDescent="0.25">
      <c r="B166" s="43"/>
      <c r="C166" s="44"/>
      <c r="D166" s="44" t="s">
        <v>81</v>
      </c>
      <c r="E166" s="45"/>
      <c r="F166" s="45"/>
      <c r="G166" s="45" t="s">
        <v>58</v>
      </c>
      <c r="H166" s="45"/>
      <c r="I166" s="44"/>
      <c r="J166" s="47" t="s">
        <v>58</v>
      </c>
      <c r="K166" s="44"/>
      <c r="L166" s="44" t="s">
        <v>76</v>
      </c>
      <c r="M166" s="44"/>
      <c r="N166" s="48"/>
      <c r="O166" s="65">
        <v>7.9000000000000001E-2</v>
      </c>
      <c r="P166" s="48" t="s">
        <v>78</v>
      </c>
      <c r="Q166" s="44"/>
      <c r="R166" s="69"/>
      <c r="S166" s="151"/>
      <c r="T166" s="44" t="s">
        <v>58</v>
      </c>
      <c r="U166" s="44" t="s">
        <v>157</v>
      </c>
      <c r="V166" s="44" t="s">
        <v>79</v>
      </c>
      <c r="W166" s="49" t="s">
        <v>58</v>
      </c>
    </row>
    <row r="167" spans="2:23" x14ac:dyDescent="0.25">
      <c r="B167" s="43"/>
      <c r="C167" s="44"/>
      <c r="D167" s="44" t="s">
        <v>82</v>
      </c>
      <c r="E167" s="45"/>
      <c r="F167" s="45"/>
      <c r="G167" s="45" t="s">
        <v>58</v>
      </c>
      <c r="H167" s="45"/>
      <c r="I167" s="44"/>
      <c r="J167" s="47" t="s">
        <v>58</v>
      </c>
      <c r="K167" s="44"/>
      <c r="L167" s="44" t="s">
        <v>76</v>
      </c>
      <c r="M167" s="44"/>
      <c r="N167" s="48"/>
      <c r="O167" s="65">
        <v>3.95E-2</v>
      </c>
      <c r="P167" s="48" t="s">
        <v>78</v>
      </c>
      <c r="Q167" s="44"/>
      <c r="R167" s="69"/>
      <c r="S167" s="151"/>
      <c r="T167" s="44" t="s">
        <v>58</v>
      </c>
      <c r="U167" s="44" t="s">
        <v>157</v>
      </c>
      <c r="V167" s="44" t="s">
        <v>79</v>
      </c>
      <c r="W167" s="49" t="s">
        <v>58</v>
      </c>
    </row>
    <row r="168" spans="2:23" x14ac:dyDescent="0.25">
      <c r="B168" s="43"/>
      <c r="C168" s="44"/>
      <c r="D168" s="44" t="s">
        <v>84</v>
      </c>
      <c r="E168" s="45"/>
      <c r="F168" s="45"/>
      <c r="G168" s="45" t="s">
        <v>58</v>
      </c>
      <c r="H168" s="45"/>
      <c r="I168" s="44"/>
      <c r="J168" s="47" t="s">
        <v>58</v>
      </c>
      <c r="K168" s="44"/>
      <c r="L168" s="44" t="s">
        <v>76</v>
      </c>
      <c r="M168" s="44"/>
      <c r="N168" s="48"/>
      <c r="O168" s="65">
        <v>7.9000000000000001E-2</v>
      </c>
      <c r="P168" s="48" t="s">
        <v>78</v>
      </c>
      <c r="Q168" s="44"/>
      <c r="R168" s="69"/>
      <c r="S168" s="151"/>
      <c r="T168" s="44" t="s">
        <v>58</v>
      </c>
      <c r="U168" s="44" t="s">
        <v>157</v>
      </c>
      <c r="V168" s="44" t="s">
        <v>79</v>
      </c>
      <c r="W168" s="49" t="s">
        <v>58</v>
      </c>
    </row>
    <row r="169" spans="2:23" x14ac:dyDescent="0.25">
      <c r="B169" s="43"/>
      <c r="C169" s="44"/>
      <c r="D169" s="44" t="s">
        <v>85</v>
      </c>
      <c r="E169" s="45"/>
      <c r="F169" s="45"/>
      <c r="G169" s="45" t="s">
        <v>58</v>
      </c>
      <c r="H169" s="45"/>
      <c r="I169" s="44"/>
      <c r="J169" s="47" t="s">
        <v>58</v>
      </c>
      <c r="K169" s="44"/>
      <c r="L169" s="44" t="s">
        <v>76</v>
      </c>
      <c r="M169" s="44"/>
      <c r="N169" s="48"/>
      <c r="O169" s="65">
        <v>1.3599999999999999E-2</v>
      </c>
      <c r="P169" s="48" t="s">
        <v>78</v>
      </c>
      <c r="Q169" s="44"/>
      <c r="R169" s="69"/>
      <c r="S169" s="151"/>
      <c r="T169" s="44" t="s">
        <v>58</v>
      </c>
      <c r="U169" s="44" t="s">
        <v>157</v>
      </c>
      <c r="V169" s="44" t="s">
        <v>79</v>
      </c>
      <c r="W169" s="49" t="s">
        <v>58</v>
      </c>
    </row>
    <row r="170" spans="2:23" ht="12.75" customHeight="1" x14ac:dyDescent="0.25">
      <c r="B170" s="43"/>
      <c r="C170" s="44"/>
      <c r="D170" s="44" t="s">
        <v>87</v>
      </c>
      <c r="E170" s="45"/>
      <c r="F170" s="45"/>
      <c r="G170" s="45" t="s">
        <v>58</v>
      </c>
      <c r="H170" s="45"/>
      <c r="I170" s="44"/>
      <c r="J170" s="47" t="s">
        <v>58</v>
      </c>
      <c r="K170" s="44"/>
      <c r="L170" s="44" t="s">
        <v>76</v>
      </c>
      <c r="M170" s="44"/>
      <c r="N170" s="48"/>
      <c r="O170" s="65">
        <v>1.3599999999999999E-2</v>
      </c>
      <c r="P170" s="48" t="s">
        <v>78</v>
      </c>
      <c r="Q170" s="44"/>
      <c r="R170" s="69"/>
      <c r="S170" s="157"/>
      <c r="T170" s="44" t="s">
        <v>58</v>
      </c>
      <c r="U170" s="44" t="s">
        <v>157</v>
      </c>
      <c r="V170" s="44" t="s">
        <v>79</v>
      </c>
      <c r="W170" s="49" t="s">
        <v>58</v>
      </c>
    </row>
    <row r="171" spans="2:23" x14ac:dyDescent="0.25">
      <c r="B171" s="43"/>
      <c r="C171" s="44"/>
      <c r="D171" s="44" t="s">
        <v>88</v>
      </c>
      <c r="E171" s="45"/>
      <c r="F171" s="45"/>
      <c r="G171" s="45" t="s">
        <v>58</v>
      </c>
      <c r="H171" s="45"/>
      <c r="I171" s="44"/>
      <c r="J171" s="47" t="s">
        <v>58</v>
      </c>
      <c r="K171" s="44"/>
      <c r="L171" s="44" t="s">
        <v>76</v>
      </c>
      <c r="M171" s="44"/>
      <c r="N171" s="48"/>
      <c r="O171" s="65" t="s">
        <v>191</v>
      </c>
      <c r="P171" s="48" t="s">
        <v>78</v>
      </c>
      <c r="Q171" s="44"/>
      <c r="R171" s="69"/>
      <c r="S171" s="150" t="s">
        <v>186</v>
      </c>
      <c r="T171" s="44" t="s">
        <v>58</v>
      </c>
      <c r="U171" s="44" t="s">
        <v>157</v>
      </c>
      <c r="V171" s="44" t="s">
        <v>91</v>
      </c>
      <c r="W171" s="71" t="s">
        <v>192</v>
      </c>
    </row>
    <row r="172" spans="2:23" x14ac:dyDescent="0.25">
      <c r="B172" s="43"/>
      <c r="C172" s="44"/>
      <c r="D172" s="44" t="s">
        <v>93</v>
      </c>
      <c r="E172" s="45"/>
      <c r="F172" s="45"/>
      <c r="G172" s="45" t="s">
        <v>58</v>
      </c>
      <c r="H172" s="45"/>
      <c r="I172" s="44"/>
      <c r="J172" s="44" t="s">
        <v>58</v>
      </c>
      <c r="K172" s="44"/>
      <c r="L172" s="44" t="s">
        <v>76</v>
      </c>
      <c r="M172" s="44"/>
      <c r="N172" s="48"/>
      <c r="O172" s="65">
        <v>0.9</v>
      </c>
      <c r="P172" s="48" t="s">
        <v>78</v>
      </c>
      <c r="Q172" s="44"/>
      <c r="R172" s="69"/>
      <c r="S172" s="151"/>
      <c r="T172" s="44" t="s">
        <v>58</v>
      </c>
      <c r="U172" s="44" t="s">
        <v>157</v>
      </c>
      <c r="V172" s="44" t="s">
        <v>91</v>
      </c>
      <c r="W172" s="49"/>
    </row>
    <row r="173" spans="2:23" x14ac:dyDescent="0.25">
      <c r="B173" s="43"/>
      <c r="C173" s="44"/>
      <c r="D173" s="44" t="s">
        <v>95</v>
      </c>
      <c r="E173" s="45"/>
      <c r="F173" s="45"/>
      <c r="G173" s="45" t="s">
        <v>276</v>
      </c>
      <c r="H173" s="45"/>
      <c r="I173" s="44"/>
      <c r="J173" s="44" t="s">
        <v>58</v>
      </c>
      <c r="K173" s="44"/>
      <c r="L173" s="44" t="s">
        <v>76</v>
      </c>
      <c r="M173" s="44"/>
      <c r="N173" s="48"/>
      <c r="O173" s="149" t="s">
        <v>278</v>
      </c>
      <c r="P173" s="48" t="s">
        <v>78</v>
      </c>
      <c r="Q173" s="44"/>
      <c r="R173" s="69"/>
      <c r="S173" s="157"/>
      <c r="T173" s="44" t="s">
        <v>58</v>
      </c>
      <c r="U173" s="44" t="s">
        <v>157</v>
      </c>
      <c r="V173" s="44" t="s">
        <v>91</v>
      </c>
      <c r="W173" s="71" t="s">
        <v>279</v>
      </c>
    </row>
    <row r="174" spans="2:23" x14ac:dyDescent="0.25">
      <c r="B174" s="43"/>
      <c r="C174" s="44"/>
      <c r="D174" s="44" t="s">
        <v>97</v>
      </c>
      <c r="E174" s="45"/>
      <c r="F174" s="45"/>
      <c r="G174" s="45">
        <v>43040</v>
      </c>
      <c r="H174" s="45"/>
      <c r="I174" s="44"/>
      <c r="J174" s="44" t="s">
        <v>58</v>
      </c>
      <c r="K174" s="44"/>
      <c r="L174" s="44" t="s">
        <v>76</v>
      </c>
      <c r="M174" s="44"/>
      <c r="N174" s="48"/>
      <c r="O174" s="65">
        <v>3.6</v>
      </c>
      <c r="P174" s="48" t="s">
        <v>78</v>
      </c>
      <c r="Q174" s="44"/>
      <c r="R174" s="69"/>
      <c r="S174" s="150" t="s">
        <v>190</v>
      </c>
      <c r="T174" s="44" t="s">
        <v>58</v>
      </c>
      <c r="U174" s="44" t="s">
        <v>157</v>
      </c>
      <c r="V174" s="44" t="s">
        <v>91</v>
      </c>
      <c r="W174" s="49"/>
    </row>
    <row r="175" spans="2:23" x14ac:dyDescent="0.25">
      <c r="B175" s="43"/>
      <c r="C175" s="44"/>
      <c r="D175" s="44" t="s">
        <v>99</v>
      </c>
      <c r="E175" s="45"/>
      <c r="F175" s="45"/>
      <c r="G175" s="45" t="s">
        <v>58</v>
      </c>
      <c r="H175" s="45"/>
      <c r="I175" s="44"/>
      <c r="J175" s="44" t="s">
        <v>58</v>
      </c>
      <c r="K175" s="44"/>
      <c r="L175" s="44" t="s">
        <v>76</v>
      </c>
      <c r="M175" s="44"/>
      <c r="N175" s="48"/>
      <c r="O175" s="65">
        <v>10</v>
      </c>
      <c r="P175" s="48" t="s">
        <v>78</v>
      </c>
      <c r="Q175" s="44"/>
      <c r="R175" s="69"/>
      <c r="S175" s="151"/>
      <c r="T175" s="44" t="s">
        <v>58</v>
      </c>
      <c r="U175" s="44" t="s">
        <v>157</v>
      </c>
      <c r="V175" s="44" t="s">
        <v>91</v>
      </c>
      <c r="W175" s="49"/>
    </row>
    <row r="176" spans="2:23" ht="13" thickBot="1" x14ac:dyDescent="0.3">
      <c r="B176" s="50"/>
      <c r="C176" s="51"/>
      <c r="D176" s="51" t="s">
        <v>100</v>
      </c>
      <c r="E176" s="52"/>
      <c r="F176" s="52"/>
      <c r="G176" s="52" t="s">
        <v>58</v>
      </c>
      <c r="H176" s="52"/>
      <c r="I176" s="51"/>
      <c r="J176" s="51" t="s">
        <v>58</v>
      </c>
      <c r="K176" s="51"/>
      <c r="L176" s="51" t="s">
        <v>76</v>
      </c>
      <c r="M176" s="51"/>
      <c r="N176" s="54"/>
      <c r="O176" s="72">
        <v>10</v>
      </c>
      <c r="P176" s="54" t="s">
        <v>78</v>
      </c>
      <c r="Q176" s="51"/>
      <c r="R176" s="73"/>
      <c r="S176" s="152"/>
      <c r="T176" s="51" t="s">
        <v>58</v>
      </c>
      <c r="U176" s="51" t="s">
        <v>157</v>
      </c>
      <c r="V176" s="51" t="s">
        <v>91</v>
      </c>
      <c r="W176" s="55"/>
    </row>
    <row r="177" spans="1:133" x14ac:dyDescent="0.25">
      <c r="B177" s="31" t="s">
        <v>43</v>
      </c>
      <c r="C177" s="74" t="s">
        <v>208</v>
      </c>
      <c r="D177" s="32" t="s">
        <v>44</v>
      </c>
      <c r="E177" s="33">
        <v>43440</v>
      </c>
      <c r="F177" s="33">
        <v>44900</v>
      </c>
      <c r="G177" s="33">
        <v>43739</v>
      </c>
      <c r="H177" s="33">
        <v>49309</v>
      </c>
      <c r="I177" s="32" t="s">
        <v>46</v>
      </c>
      <c r="J177" s="56">
        <v>75000</v>
      </c>
      <c r="K177" s="32" t="s">
        <v>48</v>
      </c>
      <c r="L177" s="32" t="s">
        <v>49</v>
      </c>
      <c r="M177" s="34">
        <f>268/365</f>
        <v>0.73424657534246573</v>
      </c>
      <c r="N177" s="35" t="s">
        <v>50</v>
      </c>
      <c r="O177" s="35"/>
      <c r="P177" s="35"/>
      <c r="Q177" s="32" t="s">
        <v>194</v>
      </c>
      <c r="R177" s="153" t="s">
        <v>259</v>
      </c>
      <c r="S177" s="32"/>
      <c r="T177" s="32" t="s">
        <v>53</v>
      </c>
      <c r="U177" s="32" t="s">
        <v>54</v>
      </c>
      <c r="V177" s="32" t="s">
        <v>55</v>
      </c>
      <c r="W177" s="36"/>
    </row>
    <row r="178" spans="1:133" x14ac:dyDescent="0.25">
      <c r="B178" s="20"/>
      <c r="C178" s="15"/>
      <c r="D178" s="38" t="s">
        <v>60</v>
      </c>
      <c r="E178" s="37"/>
      <c r="F178" s="37"/>
      <c r="G178" s="37" t="s">
        <v>58</v>
      </c>
      <c r="H178" s="37"/>
      <c r="I178" s="15"/>
      <c r="J178" s="93">
        <v>75000</v>
      </c>
      <c r="K178" s="38" t="s">
        <v>48</v>
      </c>
      <c r="L178" s="38" t="s">
        <v>49</v>
      </c>
      <c r="M178" s="93">
        <v>0</v>
      </c>
      <c r="N178" s="79" t="s">
        <v>50</v>
      </c>
      <c r="O178" s="79"/>
      <c r="P178" s="79"/>
      <c r="Q178" s="38"/>
      <c r="R178" s="154"/>
      <c r="S178" s="38"/>
      <c r="T178" s="15" t="s">
        <v>58</v>
      </c>
      <c r="U178" s="15" t="s">
        <v>54</v>
      </c>
      <c r="V178" s="38" t="s">
        <v>55</v>
      </c>
      <c r="W178" s="42"/>
    </row>
    <row r="179" spans="1:133" x14ac:dyDescent="0.25">
      <c r="B179" s="20"/>
      <c r="C179" s="15"/>
      <c r="D179" s="15" t="s">
        <v>61</v>
      </c>
      <c r="E179" s="37"/>
      <c r="F179" s="37"/>
      <c r="G179" s="37" t="s">
        <v>58</v>
      </c>
      <c r="H179" s="37"/>
      <c r="I179" s="15"/>
      <c r="J179" s="16">
        <v>18750</v>
      </c>
      <c r="K179" s="15" t="s">
        <v>48</v>
      </c>
      <c r="L179" s="15" t="s">
        <v>49</v>
      </c>
      <c r="M179" s="16">
        <v>0</v>
      </c>
      <c r="N179" s="39" t="s">
        <v>50</v>
      </c>
      <c r="O179" s="39"/>
      <c r="P179" s="39"/>
      <c r="Q179" s="15"/>
      <c r="R179" s="154"/>
      <c r="S179" s="15"/>
      <c r="T179" s="15" t="s">
        <v>58</v>
      </c>
      <c r="U179" s="15" t="s">
        <v>54</v>
      </c>
      <c r="V179" s="15" t="s">
        <v>55</v>
      </c>
      <c r="W179" s="40"/>
    </row>
    <row r="180" spans="1:133" x14ac:dyDescent="0.25">
      <c r="B180" s="20"/>
      <c r="C180" s="15"/>
      <c r="D180" s="15" t="s">
        <v>63</v>
      </c>
      <c r="E180" s="37"/>
      <c r="F180" s="37"/>
      <c r="G180" s="37" t="s">
        <v>58</v>
      </c>
      <c r="H180" s="37"/>
      <c r="I180" s="15"/>
      <c r="J180" s="16">
        <v>18750</v>
      </c>
      <c r="K180" s="15" t="s">
        <v>48</v>
      </c>
      <c r="L180" s="15" t="s">
        <v>49</v>
      </c>
      <c r="M180" s="16">
        <v>0</v>
      </c>
      <c r="N180" s="39" t="s">
        <v>50</v>
      </c>
      <c r="O180" s="39"/>
      <c r="P180" s="39"/>
      <c r="Q180" s="15"/>
      <c r="R180" s="154"/>
      <c r="S180" s="15"/>
      <c r="T180" s="15" t="s">
        <v>58</v>
      </c>
      <c r="U180" s="15" t="s">
        <v>54</v>
      </c>
      <c r="V180" s="15" t="s">
        <v>55</v>
      </c>
      <c r="W180" s="40"/>
    </row>
    <row r="181" spans="1:133" x14ac:dyDescent="0.25">
      <c r="B181" s="20"/>
      <c r="C181" s="15"/>
      <c r="D181" s="15" t="s">
        <v>195</v>
      </c>
      <c r="E181" s="37"/>
      <c r="F181" s="37"/>
      <c r="G181" s="37" t="s">
        <v>58</v>
      </c>
      <c r="H181" s="37"/>
      <c r="I181" s="15"/>
      <c r="J181" s="16">
        <v>75000</v>
      </c>
      <c r="K181" s="15" t="s">
        <v>48</v>
      </c>
      <c r="L181" s="15" t="s">
        <v>49</v>
      </c>
      <c r="M181" s="16">
        <v>0</v>
      </c>
      <c r="N181" s="39" t="s">
        <v>50</v>
      </c>
      <c r="O181" s="39"/>
      <c r="P181" s="39"/>
      <c r="Q181" s="15"/>
      <c r="R181" s="154"/>
      <c r="S181" s="63"/>
      <c r="T181" s="15" t="s">
        <v>58</v>
      </c>
      <c r="U181" s="15" t="s">
        <v>54</v>
      </c>
      <c r="V181" s="15" t="s">
        <v>55</v>
      </c>
      <c r="W181" s="40"/>
    </row>
    <row r="182" spans="1:133" ht="15" customHeight="1" x14ac:dyDescent="0.25">
      <c r="B182" s="20"/>
      <c r="C182" s="15"/>
      <c r="D182" s="15" t="s">
        <v>196</v>
      </c>
      <c r="E182" s="37"/>
      <c r="F182" s="37"/>
      <c r="G182" s="37" t="s">
        <v>58</v>
      </c>
      <c r="H182" s="37"/>
      <c r="I182" s="15"/>
      <c r="J182" s="16">
        <v>18750</v>
      </c>
      <c r="K182" s="15" t="s">
        <v>48</v>
      </c>
      <c r="L182" s="15" t="s">
        <v>49</v>
      </c>
      <c r="M182" s="16">
        <v>0</v>
      </c>
      <c r="N182" s="39" t="s">
        <v>50</v>
      </c>
      <c r="O182" s="39"/>
      <c r="P182" s="39"/>
      <c r="Q182" s="15"/>
      <c r="R182" s="154"/>
      <c r="S182" s="63"/>
      <c r="T182" s="15" t="s">
        <v>58</v>
      </c>
      <c r="U182" s="15" t="s">
        <v>54</v>
      </c>
      <c r="V182" s="15" t="s">
        <v>55</v>
      </c>
      <c r="W182" s="40"/>
    </row>
    <row r="183" spans="1:133" x14ac:dyDescent="0.25">
      <c r="B183" s="20"/>
      <c r="C183" s="15"/>
      <c r="D183" s="15" t="s">
        <v>71</v>
      </c>
      <c r="E183" s="37"/>
      <c r="F183" s="37"/>
      <c r="G183" s="37" t="s">
        <v>197</v>
      </c>
      <c r="H183" s="37"/>
      <c r="I183" s="15"/>
      <c r="J183" s="16">
        <v>3000000</v>
      </c>
      <c r="K183" s="15" t="s">
        <v>73</v>
      </c>
      <c r="L183" s="15" t="s">
        <v>49</v>
      </c>
      <c r="M183" s="16">
        <v>0</v>
      </c>
      <c r="N183" s="39" t="s">
        <v>50</v>
      </c>
      <c r="O183" s="39"/>
      <c r="P183" s="39"/>
      <c r="Q183" s="15"/>
      <c r="R183" s="154"/>
      <c r="S183" s="63"/>
      <c r="T183" s="15" t="s">
        <v>58</v>
      </c>
      <c r="U183" s="15" t="s">
        <v>54</v>
      </c>
      <c r="V183" s="15" t="s">
        <v>55</v>
      </c>
      <c r="W183" s="40" t="s">
        <v>198</v>
      </c>
    </row>
    <row r="184" spans="1:133" ht="12.75" customHeight="1" x14ac:dyDescent="0.25">
      <c r="B184" s="20"/>
      <c r="C184" s="15"/>
      <c r="D184" s="15" t="s">
        <v>57</v>
      </c>
      <c r="E184" s="37"/>
      <c r="F184" s="37"/>
      <c r="G184" s="85">
        <v>43739</v>
      </c>
      <c r="H184" s="37"/>
      <c r="I184" s="15"/>
      <c r="J184" s="16">
        <v>37500</v>
      </c>
      <c r="K184" s="15" t="s">
        <v>48</v>
      </c>
      <c r="L184" s="15" t="s">
        <v>49</v>
      </c>
      <c r="M184" s="17">
        <f>24/365</f>
        <v>6.575342465753424E-2</v>
      </c>
      <c r="N184" s="39" t="s">
        <v>50</v>
      </c>
      <c r="O184" s="39"/>
      <c r="P184" s="39"/>
      <c r="Q184" s="15" t="s">
        <v>199</v>
      </c>
      <c r="R184" s="155"/>
      <c r="S184" s="63"/>
      <c r="T184" s="15" t="s">
        <v>58</v>
      </c>
      <c r="U184" s="15" t="s">
        <v>54</v>
      </c>
      <c r="V184" s="15" t="s">
        <v>55</v>
      </c>
      <c r="W184" s="40"/>
    </row>
    <row r="185" spans="1:133" x14ac:dyDescent="0.25">
      <c r="B185" s="43"/>
      <c r="C185" s="44"/>
      <c r="D185" s="44" t="s">
        <v>74</v>
      </c>
      <c r="E185" s="45"/>
      <c r="F185" s="45"/>
      <c r="G185" s="45" t="s">
        <v>58</v>
      </c>
      <c r="H185" s="45"/>
      <c r="I185" s="44"/>
      <c r="J185" s="47" t="s">
        <v>75</v>
      </c>
      <c r="K185" s="44"/>
      <c r="L185" s="44" t="s">
        <v>76</v>
      </c>
      <c r="M185" s="44"/>
      <c r="N185" s="48"/>
      <c r="O185" s="65">
        <v>8.8499999999999995E-2</v>
      </c>
      <c r="P185" s="48" t="s">
        <v>78</v>
      </c>
      <c r="Q185" s="44"/>
      <c r="R185" s="69"/>
      <c r="S185" s="150" t="s">
        <v>142</v>
      </c>
      <c r="T185" s="44" t="s">
        <v>58</v>
      </c>
      <c r="U185" s="44" t="s">
        <v>54</v>
      </c>
      <c r="V185" s="44" t="s">
        <v>79</v>
      </c>
      <c r="W185" s="49" t="s">
        <v>80</v>
      </c>
    </row>
    <row r="186" spans="1:133" x14ac:dyDescent="0.25">
      <c r="B186" s="43"/>
      <c r="C186" s="44"/>
      <c r="D186" s="44" t="s">
        <v>81</v>
      </c>
      <c r="E186" s="45"/>
      <c r="F186" s="45"/>
      <c r="G186" s="45" t="s">
        <v>58</v>
      </c>
      <c r="H186" s="45"/>
      <c r="I186" s="44"/>
      <c r="J186" s="47" t="s">
        <v>58</v>
      </c>
      <c r="K186" s="44"/>
      <c r="L186" s="44" t="s">
        <v>76</v>
      </c>
      <c r="M186" s="44"/>
      <c r="N186" s="48"/>
      <c r="O186" s="65">
        <v>8.8499999999999995E-2</v>
      </c>
      <c r="P186" s="48" t="s">
        <v>78</v>
      </c>
      <c r="Q186" s="44"/>
      <c r="R186" s="69"/>
      <c r="S186" s="151"/>
      <c r="T186" s="44" t="s">
        <v>58</v>
      </c>
      <c r="U186" s="44" t="s">
        <v>54</v>
      </c>
      <c r="V186" s="44" t="s">
        <v>79</v>
      </c>
      <c r="W186" s="49" t="s">
        <v>58</v>
      </c>
    </row>
    <row r="187" spans="1:133" x14ac:dyDescent="0.25">
      <c r="B187" s="43"/>
      <c r="C187" s="44"/>
      <c r="D187" s="44" t="s">
        <v>200</v>
      </c>
      <c r="E187" s="45"/>
      <c r="F187" s="45"/>
      <c r="G187" s="45" t="s">
        <v>58</v>
      </c>
      <c r="H187" s="45"/>
      <c r="I187" s="44"/>
      <c r="J187" s="47" t="s">
        <v>58</v>
      </c>
      <c r="K187" s="44"/>
      <c r="L187" s="44" t="s">
        <v>76</v>
      </c>
      <c r="M187" s="44"/>
      <c r="N187" s="48"/>
      <c r="O187" s="65">
        <v>8.8499999999999995E-2</v>
      </c>
      <c r="P187" s="48" t="s">
        <v>78</v>
      </c>
      <c r="Q187" s="44"/>
      <c r="R187" s="69"/>
      <c r="S187" s="151"/>
      <c r="T187" s="44" t="s">
        <v>58</v>
      </c>
      <c r="U187" s="44" t="s">
        <v>54</v>
      </c>
      <c r="V187" s="44" t="s">
        <v>79</v>
      </c>
      <c r="W187" s="49" t="s">
        <v>58</v>
      </c>
    </row>
    <row r="188" spans="1:133" x14ac:dyDescent="0.25">
      <c r="B188" s="43"/>
      <c r="C188" s="44"/>
      <c r="D188" s="44" t="s">
        <v>82</v>
      </c>
      <c r="E188" s="45"/>
      <c r="F188" s="45"/>
      <c r="G188" s="45" t="s">
        <v>58</v>
      </c>
      <c r="H188" s="45"/>
      <c r="I188" s="44"/>
      <c r="J188" s="47" t="s">
        <v>58</v>
      </c>
      <c r="K188" s="44"/>
      <c r="L188" s="44" t="s">
        <v>76</v>
      </c>
      <c r="M188" s="44"/>
      <c r="N188" s="48"/>
      <c r="O188" s="65">
        <v>4.4200000000000003E-2</v>
      </c>
      <c r="P188" s="48" t="s">
        <v>78</v>
      </c>
      <c r="Q188" s="44"/>
      <c r="R188" s="69"/>
      <c r="S188" s="151"/>
      <c r="T188" s="44" t="s">
        <v>58</v>
      </c>
      <c r="U188" s="44" t="s">
        <v>54</v>
      </c>
      <c r="V188" s="44" t="s">
        <v>79</v>
      </c>
      <c r="W188" s="49" t="s">
        <v>58</v>
      </c>
    </row>
    <row r="189" spans="1:133" s="18" customFormat="1" ht="12.75" customHeight="1" x14ac:dyDescent="0.25">
      <c r="A189" s="2"/>
      <c r="B189" s="43"/>
      <c r="C189" s="44"/>
      <c r="D189" s="44" t="s">
        <v>84</v>
      </c>
      <c r="E189" s="45"/>
      <c r="F189" s="45"/>
      <c r="G189" s="45" t="s">
        <v>58</v>
      </c>
      <c r="H189" s="45"/>
      <c r="I189" s="44"/>
      <c r="J189" s="47" t="s">
        <v>58</v>
      </c>
      <c r="K189" s="44"/>
      <c r="L189" s="44" t="s">
        <v>76</v>
      </c>
      <c r="M189" s="44"/>
      <c r="N189" s="48"/>
      <c r="O189" s="65">
        <v>8.8499999999999995E-2</v>
      </c>
      <c r="P189" s="48" t="s">
        <v>78</v>
      </c>
      <c r="Q189" s="44"/>
      <c r="R189" s="69"/>
      <c r="S189" s="151"/>
      <c r="T189" s="44" t="s">
        <v>58</v>
      </c>
      <c r="U189" s="44" t="s">
        <v>54</v>
      </c>
      <c r="V189" s="44" t="s">
        <v>79</v>
      </c>
      <c r="W189" s="49" t="s">
        <v>58</v>
      </c>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row>
    <row r="190" spans="1:133" s="18" customFormat="1" x14ac:dyDescent="0.25">
      <c r="A190" s="2"/>
      <c r="B190" s="43"/>
      <c r="C190" s="44"/>
      <c r="D190" s="44" t="s">
        <v>201</v>
      </c>
      <c r="E190" s="45"/>
      <c r="F190" s="45"/>
      <c r="G190" s="45" t="s">
        <v>58</v>
      </c>
      <c r="H190" s="45"/>
      <c r="I190" s="44"/>
      <c r="J190" s="47" t="s">
        <v>58</v>
      </c>
      <c r="K190" s="44"/>
      <c r="L190" s="44" t="s">
        <v>76</v>
      </c>
      <c r="M190" s="44"/>
      <c r="N190" s="48"/>
      <c r="O190" s="65">
        <v>4.4200000000000003E-2</v>
      </c>
      <c r="P190" s="48" t="s">
        <v>78</v>
      </c>
      <c r="Q190" s="44"/>
      <c r="R190" s="69"/>
      <c r="S190" s="151"/>
      <c r="T190" s="44" t="s">
        <v>58</v>
      </c>
      <c r="U190" s="44" t="s">
        <v>54</v>
      </c>
      <c r="V190" s="44" t="s">
        <v>79</v>
      </c>
      <c r="W190" s="49" t="s">
        <v>58</v>
      </c>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row>
    <row r="191" spans="1:133" s="18" customFormat="1" x14ac:dyDescent="0.25">
      <c r="A191" s="2"/>
      <c r="B191" s="43"/>
      <c r="C191" s="44"/>
      <c r="D191" s="44" t="s">
        <v>202</v>
      </c>
      <c r="E191" s="45"/>
      <c r="F191" s="45"/>
      <c r="G191" s="45" t="s">
        <v>58</v>
      </c>
      <c r="H191" s="45"/>
      <c r="I191" s="44"/>
      <c r="J191" s="47" t="s">
        <v>58</v>
      </c>
      <c r="K191" s="44"/>
      <c r="L191" s="44" t="s">
        <v>76</v>
      </c>
      <c r="M191" s="44"/>
      <c r="N191" s="48"/>
      <c r="O191" s="65">
        <v>4.4200000000000003E-2</v>
      </c>
      <c r="P191" s="48" t="s">
        <v>78</v>
      </c>
      <c r="Q191" s="44"/>
      <c r="R191" s="69"/>
      <c r="S191" s="151"/>
      <c r="T191" s="44" t="s">
        <v>58</v>
      </c>
      <c r="U191" s="44" t="s">
        <v>54</v>
      </c>
      <c r="V191" s="44" t="s">
        <v>79</v>
      </c>
      <c r="W191" s="49" t="s">
        <v>58</v>
      </c>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row>
    <row r="192" spans="1:133" s="18" customFormat="1" x14ac:dyDescent="0.25">
      <c r="A192" s="2"/>
      <c r="B192" s="43"/>
      <c r="C192" s="44"/>
      <c r="D192" s="44" t="s">
        <v>203</v>
      </c>
      <c r="E192" s="45"/>
      <c r="F192" s="45"/>
      <c r="G192" s="45" t="s">
        <v>58</v>
      </c>
      <c r="H192" s="45"/>
      <c r="I192" s="44"/>
      <c r="J192" s="47" t="s">
        <v>58</v>
      </c>
      <c r="K192" s="44"/>
      <c r="L192" s="44" t="s">
        <v>76</v>
      </c>
      <c r="M192" s="44"/>
      <c r="N192" s="48"/>
      <c r="O192" s="65">
        <v>4.4200000000000003E-2</v>
      </c>
      <c r="P192" s="48" t="s">
        <v>78</v>
      </c>
      <c r="Q192" s="44"/>
      <c r="R192" s="69"/>
      <c r="S192" s="151"/>
      <c r="T192" s="44" t="s">
        <v>58</v>
      </c>
      <c r="U192" s="44" t="s">
        <v>54</v>
      </c>
      <c r="V192" s="44" t="s">
        <v>79</v>
      </c>
      <c r="W192" s="49" t="s">
        <v>58</v>
      </c>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row>
    <row r="193" spans="1:133" s="18" customFormat="1" x14ac:dyDescent="0.25">
      <c r="A193" s="2"/>
      <c r="B193" s="43"/>
      <c r="C193" s="44"/>
      <c r="D193" s="44" t="s">
        <v>204</v>
      </c>
      <c r="E193" s="45"/>
      <c r="F193" s="45"/>
      <c r="G193" s="45" t="s">
        <v>58</v>
      </c>
      <c r="H193" s="45"/>
      <c r="I193" s="44"/>
      <c r="J193" s="47" t="s">
        <v>58</v>
      </c>
      <c r="K193" s="44"/>
      <c r="L193" s="44" t="s">
        <v>76</v>
      </c>
      <c r="M193" s="44"/>
      <c r="N193" s="48"/>
      <c r="O193" s="65">
        <v>4.4200000000000003E-2</v>
      </c>
      <c r="P193" s="48" t="s">
        <v>78</v>
      </c>
      <c r="Q193" s="44"/>
      <c r="R193" s="69"/>
      <c r="S193" s="151"/>
      <c r="T193" s="44" t="s">
        <v>58</v>
      </c>
      <c r="U193" s="44" t="s">
        <v>54</v>
      </c>
      <c r="V193" s="44" t="s">
        <v>79</v>
      </c>
      <c r="W193" s="49" t="s">
        <v>58</v>
      </c>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row>
    <row r="194" spans="1:133" s="18" customFormat="1" x14ac:dyDescent="0.25">
      <c r="A194" s="2"/>
      <c r="B194" s="43"/>
      <c r="C194" s="44"/>
      <c r="D194" s="44" t="s">
        <v>205</v>
      </c>
      <c r="E194" s="45"/>
      <c r="F194" s="45"/>
      <c r="G194" s="45" t="s">
        <v>58</v>
      </c>
      <c r="H194" s="45"/>
      <c r="I194" s="44"/>
      <c r="J194" s="47" t="s">
        <v>58</v>
      </c>
      <c r="K194" s="44"/>
      <c r="L194" s="44" t="s">
        <v>76</v>
      </c>
      <c r="M194" s="44"/>
      <c r="N194" s="48"/>
      <c r="O194" s="65">
        <v>4.4200000000000003E-2</v>
      </c>
      <c r="P194" s="48" t="s">
        <v>78</v>
      </c>
      <c r="Q194" s="44"/>
      <c r="R194" s="69"/>
      <c r="S194" s="151"/>
      <c r="T194" s="44" t="s">
        <v>58</v>
      </c>
      <c r="U194" s="44" t="s">
        <v>54</v>
      </c>
      <c r="V194" s="44" t="s">
        <v>79</v>
      </c>
      <c r="W194" s="49" t="s">
        <v>58</v>
      </c>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row>
    <row r="195" spans="1:133" s="18" customFormat="1" x14ac:dyDescent="0.25">
      <c r="A195" s="2"/>
      <c r="B195" s="43"/>
      <c r="C195" s="44"/>
      <c r="D195" s="44" t="s">
        <v>88</v>
      </c>
      <c r="E195" s="45"/>
      <c r="F195" s="45"/>
      <c r="G195" s="45" t="s">
        <v>197</v>
      </c>
      <c r="H195" s="45"/>
      <c r="I195" s="44"/>
      <c r="J195" s="47" t="s">
        <v>58</v>
      </c>
      <c r="K195" s="44"/>
      <c r="L195" s="44" t="s">
        <v>76</v>
      </c>
      <c r="M195" s="44"/>
      <c r="N195" s="48"/>
      <c r="O195" s="65">
        <v>0.92</v>
      </c>
      <c r="P195" s="48" t="s">
        <v>78</v>
      </c>
      <c r="Q195" s="44"/>
      <c r="R195" s="69"/>
      <c r="S195" s="151"/>
      <c r="T195" s="44" t="s">
        <v>58</v>
      </c>
      <c r="U195" s="44" t="s">
        <v>54</v>
      </c>
      <c r="V195" s="44" t="s">
        <v>91</v>
      </c>
      <c r="W195" s="49" t="s">
        <v>198</v>
      </c>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row>
    <row r="196" spans="1:133" s="18" customFormat="1" x14ac:dyDescent="0.25">
      <c r="A196" s="2"/>
      <c r="B196" s="43"/>
      <c r="C196" s="44"/>
      <c r="D196" s="44" t="s">
        <v>93</v>
      </c>
      <c r="E196" s="45"/>
      <c r="F196" s="45"/>
      <c r="G196" s="46">
        <v>43739</v>
      </c>
      <c r="H196" s="45"/>
      <c r="I196" s="44"/>
      <c r="J196" s="44" t="s">
        <v>58</v>
      </c>
      <c r="K196" s="44"/>
      <c r="L196" s="44" t="s">
        <v>76</v>
      </c>
      <c r="M196" s="44"/>
      <c r="N196" s="48"/>
      <c r="O196" s="65">
        <v>0.92</v>
      </c>
      <c r="P196" s="48" t="s">
        <v>78</v>
      </c>
      <c r="Q196" s="44"/>
      <c r="R196" s="69"/>
      <c r="S196" s="151"/>
      <c r="T196" s="44" t="s">
        <v>58</v>
      </c>
      <c r="U196" s="44" t="s">
        <v>54</v>
      </c>
      <c r="V196" s="44" t="s">
        <v>91</v>
      </c>
      <c r="W196" s="49"/>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row>
    <row r="197" spans="1:133" s="18" customFormat="1" x14ac:dyDescent="0.25">
      <c r="A197" s="2"/>
      <c r="B197" s="43"/>
      <c r="C197" s="44"/>
      <c r="D197" s="44" t="s">
        <v>95</v>
      </c>
      <c r="E197" s="45"/>
      <c r="F197" s="45"/>
      <c r="G197" s="45" t="s">
        <v>58</v>
      </c>
      <c r="H197" s="45"/>
      <c r="I197" s="44"/>
      <c r="J197" s="44" t="s">
        <v>58</v>
      </c>
      <c r="K197" s="44"/>
      <c r="L197" s="44" t="s">
        <v>76</v>
      </c>
      <c r="M197" s="44"/>
      <c r="N197" s="48"/>
      <c r="O197" s="65">
        <v>1.83</v>
      </c>
      <c r="P197" s="48" t="s">
        <v>78</v>
      </c>
      <c r="Q197" s="44"/>
      <c r="R197" s="69"/>
      <c r="S197" s="151"/>
      <c r="T197" s="44" t="s">
        <v>58</v>
      </c>
      <c r="U197" s="44" t="s">
        <v>54</v>
      </c>
      <c r="V197" s="44" t="s">
        <v>91</v>
      </c>
      <c r="W197" s="49"/>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row>
    <row r="198" spans="1:133" s="18" customFormat="1" x14ac:dyDescent="0.25">
      <c r="A198" s="2"/>
      <c r="B198" s="43"/>
      <c r="C198" s="44"/>
      <c r="D198" s="44" t="s">
        <v>206</v>
      </c>
      <c r="E198" s="45"/>
      <c r="F198" s="45"/>
      <c r="G198" s="45" t="s">
        <v>58</v>
      </c>
      <c r="H198" s="45"/>
      <c r="I198" s="44"/>
      <c r="J198" s="44" t="s">
        <v>58</v>
      </c>
      <c r="K198" s="44"/>
      <c r="L198" s="44" t="s">
        <v>76</v>
      </c>
      <c r="M198" s="44"/>
      <c r="N198" s="48"/>
      <c r="O198" s="65">
        <v>0.92</v>
      </c>
      <c r="P198" s="48" t="s">
        <v>78</v>
      </c>
      <c r="Q198" s="44"/>
      <c r="R198" s="69"/>
      <c r="S198" s="151"/>
      <c r="T198" s="44" t="s">
        <v>58</v>
      </c>
      <c r="U198" s="44" t="s">
        <v>54</v>
      </c>
      <c r="V198" s="44" t="s">
        <v>91</v>
      </c>
      <c r="W198" s="49"/>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row>
    <row r="199" spans="1:133" s="18" customFormat="1" x14ac:dyDescent="0.25">
      <c r="A199" s="2"/>
      <c r="B199" s="43"/>
      <c r="C199" s="44"/>
      <c r="D199" s="44" t="s">
        <v>97</v>
      </c>
      <c r="E199" s="45"/>
      <c r="F199" s="45"/>
      <c r="G199" s="45" t="s">
        <v>58</v>
      </c>
      <c r="H199" s="45"/>
      <c r="I199" s="44"/>
      <c r="J199" s="44" t="s">
        <v>58</v>
      </c>
      <c r="K199" s="44"/>
      <c r="L199" s="44" t="s">
        <v>76</v>
      </c>
      <c r="M199" s="44"/>
      <c r="N199" s="48"/>
      <c r="O199" s="65">
        <v>3.67</v>
      </c>
      <c r="P199" s="48" t="s">
        <v>78</v>
      </c>
      <c r="Q199" s="44"/>
      <c r="R199" s="69"/>
      <c r="S199" s="151"/>
      <c r="T199" s="44" t="s">
        <v>58</v>
      </c>
      <c r="U199" s="44" t="s">
        <v>54</v>
      </c>
      <c r="V199" s="44" t="s">
        <v>91</v>
      </c>
      <c r="W199" s="49"/>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row>
    <row r="200" spans="1:133" s="18" customFormat="1" x14ac:dyDescent="0.25">
      <c r="A200" s="2"/>
      <c r="B200" s="43"/>
      <c r="C200" s="44"/>
      <c r="D200" s="44" t="s">
        <v>99</v>
      </c>
      <c r="E200" s="45"/>
      <c r="F200" s="45"/>
      <c r="G200" s="45" t="s">
        <v>58</v>
      </c>
      <c r="H200" s="45"/>
      <c r="I200" s="44"/>
      <c r="J200" s="44" t="s">
        <v>58</v>
      </c>
      <c r="K200" s="44"/>
      <c r="L200" s="44" t="s">
        <v>76</v>
      </c>
      <c r="M200" s="44"/>
      <c r="N200" s="48"/>
      <c r="O200" s="65">
        <v>10.18</v>
      </c>
      <c r="P200" s="48" t="s">
        <v>78</v>
      </c>
      <c r="Q200" s="44"/>
      <c r="R200" s="69"/>
      <c r="S200" s="151"/>
      <c r="T200" s="44" t="s">
        <v>58</v>
      </c>
      <c r="U200" s="44" t="s">
        <v>54</v>
      </c>
      <c r="V200" s="44" t="s">
        <v>91</v>
      </c>
      <c r="W200" s="49"/>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row>
    <row r="201" spans="1:133" ht="15" customHeight="1" x14ac:dyDescent="0.25">
      <c r="B201" s="43"/>
      <c r="C201" s="44"/>
      <c r="D201" s="44" t="s">
        <v>100</v>
      </c>
      <c r="E201" s="45"/>
      <c r="F201" s="45"/>
      <c r="G201" s="45" t="s">
        <v>58</v>
      </c>
      <c r="H201" s="45"/>
      <c r="I201" s="44"/>
      <c r="J201" s="44" t="s">
        <v>58</v>
      </c>
      <c r="K201" s="44"/>
      <c r="L201" s="44" t="s">
        <v>76</v>
      </c>
      <c r="M201" s="44"/>
      <c r="N201" s="48"/>
      <c r="O201" s="65">
        <v>10.18</v>
      </c>
      <c r="P201" s="48" t="s">
        <v>78</v>
      </c>
      <c r="Q201" s="44"/>
      <c r="R201" s="69"/>
      <c r="S201" s="151"/>
      <c r="T201" s="44" t="s">
        <v>58</v>
      </c>
      <c r="U201" s="44" t="s">
        <v>54</v>
      </c>
      <c r="V201" s="44" t="s">
        <v>91</v>
      </c>
      <c r="W201" s="49"/>
    </row>
    <row r="202" spans="1:133" ht="13" thickBot="1" x14ac:dyDescent="0.3">
      <c r="B202" s="50"/>
      <c r="C202" s="51"/>
      <c r="D202" s="51" t="s">
        <v>207</v>
      </c>
      <c r="E202" s="52"/>
      <c r="F202" s="52"/>
      <c r="G202" s="52" t="s">
        <v>58</v>
      </c>
      <c r="H202" s="52"/>
      <c r="I202" s="51"/>
      <c r="J202" s="51" t="s">
        <v>58</v>
      </c>
      <c r="K202" s="51"/>
      <c r="L202" s="51" t="s">
        <v>76</v>
      </c>
      <c r="M202" s="51"/>
      <c r="N202" s="54"/>
      <c r="O202" s="72">
        <v>10.18</v>
      </c>
      <c r="P202" s="54" t="s">
        <v>78</v>
      </c>
      <c r="Q202" s="51"/>
      <c r="R202" s="73"/>
      <c r="S202" s="152"/>
      <c r="T202" s="51" t="s">
        <v>58</v>
      </c>
      <c r="U202" s="51" t="s">
        <v>54</v>
      </c>
      <c r="V202" s="51" t="s">
        <v>91</v>
      </c>
      <c r="W202" s="55"/>
    </row>
    <row r="203" spans="1:133" ht="12.75" customHeight="1" x14ac:dyDescent="0.25">
      <c r="B203" s="31" t="s">
        <v>43</v>
      </c>
      <c r="C203" s="74" t="s">
        <v>211</v>
      </c>
      <c r="D203" s="32" t="s">
        <v>44</v>
      </c>
      <c r="E203" s="33">
        <v>45223</v>
      </c>
      <c r="F203" s="33">
        <v>45987</v>
      </c>
      <c r="G203" s="33">
        <v>45224</v>
      </c>
      <c r="H203" s="33">
        <v>46022</v>
      </c>
      <c r="I203" s="32" t="s">
        <v>46</v>
      </c>
      <c r="J203" s="56">
        <v>4000</v>
      </c>
      <c r="K203" s="32" t="s">
        <v>48</v>
      </c>
      <c r="L203" s="32" t="s">
        <v>49</v>
      </c>
      <c r="M203" s="34">
        <f>450/365</f>
        <v>1.2328767123287672</v>
      </c>
      <c r="N203" s="35" t="s">
        <v>50</v>
      </c>
      <c r="O203" s="57"/>
      <c r="P203" s="35"/>
      <c r="Q203" s="32" t="s">
        <v>209</v>
      </c>
      <c r="R203" s="153" t="s">
        <v>264</v>
      </c>
      <c r="S203" s="32"/>
      <c r="T203" s="32" t="s">
        <v>53</v>
      </c>
      <c r="U203" s="32" t="s">
        <v>157</v>
      </c>
      <c r="V203" s="32" t="s">
        <v>55</v>
      </c>
      <c r="W203" s="36"/>
    </row>
    <row r="204" spans="1:133" x14ac:dyDescent="0.25">
      <c r="B204" s="20"/>
      <c r="C204" s="15"/>
      <c r="D204" s="15" t="s">
        <v>63</v>
      </c>
      <c r="E204" s="37"/>
      <c r="F204" s="37"/>
      <c r="G204" s="37" t="s">
        <v>58</v>
      </c>
      <c r="H204" s="37" t="s">
        <v>224</v>
      </c>
      <c r="I204" s="15"/>
      <c r="J204" s="16">
        <v>1000</v>
      </c>
      <c r="K204" s="15" t="s">
        <v>48</v>
      </c>
      <c r="L204" s="15" t="s">
        <v>49</v>
      </c>
      <c r="M204" s="16">
        <v>0</v>
      </c>
      <c r="N204" s="39" t="s">
        <v>50</v>
      </c>
      <c r="O204" s="19"/>
      <c r="P204" s="39"/>
      <c r="Q204" s="15"/>
      <c r="R204" s="154"/>
      <c r="S204" s="15"/>
      <c r="T204" s="15" t="s">
        <v>58</v>
      </c>
      <c r="U204" s="15" t="s">
        <v>157</v>
      </c>
      <c r="V204" s="15" t="s">
        <v>55</v>
      </c>
      <c r="W204" s="40"/>
    </row>
    <row r="205" spans="1:133" x14ac:dyDescent="0.25">
      <c r="B205" s="20"/>
      <c r="C205" s="15"/>
      <c r="D205" s="15" t="s">
        <v>60</v>
      </c>
      <c r="E205" s="37"/>
      <c r="F205" s="37"/>
      <c r="G205" s="37" t="s">
        <v>58</v>
      </c>
      <c r="H205" s="37" t="s">
        <v>224</v>
      </c>
      <c r="I205" s="15"/>
      <c r="J205" s="16">
        <v>4000</v>
      </c>
      <c r="K205" s="15" t="s">
        <v>48</v>
      </c>
      <c r="L205" s="15" t="s">
        <v>49</v>
      </c>
      <c r="M205" s="16">
        <v>0</v>
      </c>
      <c r="N205" s="39" t="s">
        <v>50</v>
      </c>
      <c r="O205" s="19"/>
      <c r="P205" s="39"/>
      <c r="Q205" s="15"/>
      <c r="R205" s="154"/>
      <c r="S205" s="63"/>
      <c r="T205" s="15" t="s">
        <v>58</v>
      </c>
      <c r="U205" s="15" t="s">
        <v>157</v>
      </c>
      <c r="V205" s="15" t="s">
        <v>55</v>
      </c>
      <c r="W205" s="40"/>
    </row>
    <row r="206" spans="1:133" x14ac:dyDescent="0.25">
      <c r="B206" s="20"/>
      <c r="C206" s="15"/>
      <c r="D206" s="15" t="s">
        <v>61</v>
      </c>
      <c r="E206" s="37"/>
      <c r="F206" s="37"/>
      <c r="G206" s="37" t="s">
        <v>58</v>
      </c>
      <c r="H206" s="37" t="s">
        <v>224</v>
      </c>
      <c r="I206" s="15"/>
      <c r="J206" s="16">
        <v>1000</v>
      </c>
      <c r="K206" s="15" t="s">
        <v>48</v>
      </c>
      <c r="L206" s="15" t="s">
        <v>49</v>
      </c>
      <c r="M206" s="16">
        <v>0</v>
      </c>
      <c r="N206" s="39" t="s">
        <v>50</v>
      </c>
      <c r="O206" s="19"/>
      <c r="P206" s="39"/>
      <c r="Q206" s="15"/>
      <c r="R206" s="154"/>
      <c r="S206" s="63"/>
      <c r="T206" s="15" t="s">
        <v>58</v>
      </c>
      <c r="U206" s="15" t="s">
        <v>157</v>
      </c>
      <c r="V206" s="15" t="s">
        <v>55</v>
      </c>
      <c r="W206" s="40"/>
    </row>
    <row r="207" spans="1:133" x14ac:dyDescent="0.25">
      <c r="B207" s="20"/>
      <c r="C207" s="15"/>
      <c r="D207" s="15" t="s">
        <v>71</v>
      </c>
      <c r="E207" s="37"/>
      <c r="F207" s="37"/>
      <c r="G207" s="37" t="s">
        <v>58</v>
      </c>
      <c r="H207" s="37" t="s">
        <v>224</v>
      </c>
      <c r="I207" s="15"/>
      <c r="J207" s="16">
        <v>160000</v>
      </c>
      <c r="K207" s="15" t="s">
        <v>73</v>
      </c>
      <c r="L207" s="15" t="s">
        <v>49</v>
      </c>
      <c r="M207" s="81">
        <v>0</v>
      </c>
      <c r="N207" s="39" t="s">
        <v>50</v>
      </c>
      <c r="O207" s="19"/>
      <c r="P207" s="39"/>
      <c r="Q207" s="15"/>
      <c r="R207" s="154"/>
      <c r="S207" s="63"/>
      <c r="T207" s="15" t="s">
        <v>58</v>
      </c>
      <c r="U207" s="15" t="s">
        <v>157</v>
      </c>
      <c r="V207" s="15" t="s">
        <v>55</v>
      </c>
      <c r="W207" s="40"/>
    </row>
    <row r="208" spans="1:133" x14ac:dyDescent="0.25">
      <c r="B208" s="20"/>
      <c r="C208" s="15"/>
      <c r="D208" s="15" t="s">
        <v>44</v>
      </c>
      <c r="E208" s="37"/>
      <c r="F208" s="37"/>
      <c r="G208" s="37">
        <v>46023</v>
      </c>
      <c r="H208" s="37">
        <v>46387</v>
      </c>
      <c r="I208" s="15"/>
      <c r="J208" s="16">
        <v>2000</v>
      </c>
      <c r="K208" s="15" t="s">
        <v>48</v>
      </c>
      <c r="L208" s="15" t="s">
        <v>49</v>
      </c>
      <c r="M208" s="17">
        <f>460.62/365</f>
        <v>1.261972602739726</v>
      </c>
      <c r="N208" s="39" t="s">
        <v>50</v>
      </c>
      <c r="O208" s="19"/>
      <c r="P208" s="39"/>
      <c r="Q208" s="15" t="s">
        <v>274</v>
      </c>
      <c r="R208" s="154"/>
      <c r="S208" s="63"/>
      <c r="T208" s="15" t="s">
        <v>58</v>
      </c>
      <c r="U208" s="15" t="s">
        <v>157</v>
      </c>
      <c r="V208" s="15" t="s">
        <v>55</v>
      </c>
      <c r="W208" s="40"/>
    </row>
    <row r="209" spans="1:133" x14ac:dyDescent="0.25">
      <c r="B209" s="20"/>
      <c r="C209" s="15"/>
      <c r="D209" s="15" t="s">
        <v>63</v>
      </c>
      <c r="E209" s="37"/>
      <c r="F209" s="37"/>
      <c r="G209" s="37" t="s">
        <v>58</v>
      </c>
      <c r="H209" s="37" t="s">
        <v>58</v>
      </c>
      <c r="I209" s="15"/>
      <c r="J209" s="16">
        <v>500</v>
      </c>
      <c r="K209" s="15" t="s">
        <v>48</v>
      </c>
      <c r="L209" s="15" t="s">
        <v>49</v>
      </c>
      <c r="M209" s="16">
        <v>0</v>
      </c>
      <c r="N209" s="39" t="s">
        <v>50</v>
      </c>
      <c r="O209" s="19"/>
      <c r="P209" s="39"/>
      <c r="Q209" s="15"/>
      <c r="R209" s="154"/>
      <c r="S209" s="63"/>
      <c r="T209" s="15" t="s">
        <v>58</v>
      </c>
      <c r="U209" s="15" t="s">
        <v>157</v>
      </c>
      <c r="V209" s="15" t="s">
        <v>55</v>
      </c>
      <c r="W209" s="40"/>
    </row>
    <row r="210" spans="1:133" x14ac:dyDescent="0.25">
      <c r="B210" s="20"/>
      <c r="C210" s="15"/>
      <c r="D210" s="15" t="s">
        <v>60</v>
      </c>
      <c r="E210" s="37"/>
      <c r="F210" s="37"/>
      <c r="G210" s="37" t="s">
        <v>58</v>
      </c>
      <c r="H210" s="37" t="s">
        <v>58</v>
      </c>
      <c r="I210" s="15"/>
      <c r="J210" s="16">
        <v>2000</v>
      </c>
      <c r="K210" s="15" t="s">
        <v>48</v>
      </c>
      <c r="L210" s="15" t="s">
        <v>49</v>
      </c>
      <c r="M210" s="16">
        <v>0</v>
      </c>
      <c r="N210" s="39" t="s">
        <v>50</v>
      </c>
      <c r="O210" s="19"/>
      <c r="P210" s="39"/>
      <c r="Q210" s="15"/>
      <c r="R210" s="154"/>
      <c r="S210" s="63"/>
      <c r="T210" s="15" t="s">
        <v>58</v>
      </c>
      <c r="U210" s="15" t="s">
        <v>157</v>
      </c>
      <c r="V210" s="15" t="s">
        <v>55</v>
      </c>
      <c r="W210" s="40"/>
    </row>
    <row r="211" spans="1:133" x14ac:dyDescent="0.25">
      <c r="B211" s="20"/>
      <c r="C211" s="15"/>
      <c r="D211" s="15" t="s">
        <v>61</v>
      </c>
      <c r="E211" s="37"/>
      <c r="F211" s="37"/>
      <c r="G211" s="37" t="s">
        <v>58</v>
      </c>
      <c r="H211" s="37" t="s">
        <v>58</v>
      </c>
      <c r="I211" s="15"/>
      <c r="J211" s="16">
        <v>500</v>
      </c>
      <c r="K211" s="15" t="s">
        <v>48</v>
      </c>
      <c r="L211" s="15" t="s">
        <v>49</v>
      </c>
      <c r="M211" s="16">
        <v>0</v>
      </c>
      <c r="N211" s="39" t="s">
        <v>50</v>
      </c>
      <c r="O211" s="19"/>
      <c r="P211" s="39"/>
      <c r="Q211" s="15"/>
      <c r="R211" s="154"/>
      <c r="S211" s="63"/>
      <c r="T211" s="15" t="s">
        <v>58</v>
      </c>
      <c r="U211" s="15" t="s">
        <v>157</v>
      </c>
      <c r="V211" s="15" t="s">
        <v>55</v>
      </c>
      <c r="W211" s="40"/>
    </row>
    <row r="212" spans="1:133" x14ac:dyDescent="0.25">
      <c r="B212" s="20"/>
      <c r="C212" s="15"/>
      <c r="D212" s="15" t="s">
        <v>71</v>
      </c>
      <c r="E212" s="37"/>
      <c r="F212" s="37"/>
      <c r="G212" s="37" t="s">
        <v>58</v>
      </c>
      <c r="H212" s="37" t="s">
        <v>58</v>
      </c>
      <c r="I212" s="15"/>
      <c r="J212" s="16">
        <v>80000</v>
      </c>
      <c r="K212" s="15" t="s">
        <v>73</v>
      </c>
      <c r="L212" s="15" t="s">
        <v>49</v>
      </c>
      <c r="M212" s="81">
        <v>0</v>
      </c>
      <c r="N212" s="39" t="s">
        <v>50</v>
      </c>
      <c r="O212" s="19"/>
      <c r="P212" s="39"/>
      <c r="Q212" s="15"/>
      <c r="R212" s="155"/>
      <c r="S212" s="63"/>
      <c r="T212" s="15" t="s">
        <v>58</v>
      </c>
      <c r="U212" s="15" t="s">
        <v>157</v>
      </c>
      <c r="V212" s="15" t="s">
        <v>55</v>
      </c>
      <c r="W212" s="40"/>
    </row>
    <row r="213" spans="1:133" s="18" customFormat="1" ht="12.75" customHeight="1" x14ac:dyDescent="0.25">
      <c r="A213" s="2"/>
      <c r="B213" s="43"/>
      <c r="C213" s="44"/>
      <c r="D213" s="44" t="s">
        <v>74</v>
      </c>
      <c r="E213" s="45"/>
      <c r="F213" s="45"/>
      <c r="G213" s="45" t="s">
        <v>273</v>
      </c>
      <c r="H213" s="45" t="s">
        <v>58</v>
      </c>
      <c r="I213" s="44"/>
      <c r="J213" s="47" t="s">
        <v>75</v>
      </c>
      <c r="K213" s="44"/>
      <c r="L213" s="44" t="s">
        <v>76</v>
      </c>
      <c r="M213" s="47"/>
      <c r="N213" s="48"/>
      <c r="O213" s="48">
        <v>0.10390000000000001</v>
      </c>
      <c r="P213" s="48" t="s">
        <v>78</v>
      </c>
      <c r="Q213" s="44"/>
      <c r="R213" s="94"/>
      <c r="S213" s="150" t="s">
        <v>210</v>
      </c>
      <c r="T213" s="44" t="s">
        <v>58</v>
      </c>
      <c r="U213" s="44" t="s">
        <v>157</v>
      </c>
      <c r="V213" s="44" t="s">
        <v>79</v>
      </c>
      <c r="W213" s="49" t="s">
        <v>80</v>
      </c>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row>
    <row r="214" spans="1:133" s="18" customFormat="1" x14ac:dyDescent="0.25">
      <c r="A214" s="2"/>
      <c r="B214" s="43"/>
      <c r="C214" s="44"/>
      <c r="D214" s="44" t="s">
        <v>81</v>
      </c>
      <c r="E214" s="45"/>
      <c r="F214" s="45"/>
      <c r="G214" s="45" t="s">
        <v>58</v>
      </c>
      <c r="H214" s="45" t="s">
        <v>58</v>
      </c>
      <c r="I214" s="44"/>
      <c r="J214" s="47" t="s">
        <v>58</v>
      </c>
      <c r="K214" s="44"/>
      <c r="L214" s="44" t="s">
        <v>76</v>
      </c>
      <c r="M214" s="47"/>
      <c r="N214" s="48"/>
      <c r="O214" s="48">
        <v>0.10390000000000001</v>
      </c>
      <c r="P214" s="48" t="s">
        <v>78</v>
      </c>
      <c r="Q214" s="44"/>
      <c r="R214" s="94"/>
      <c r="S214" s="151"/>
      <c r="T214" s="44" t="s">
        <v>58</v>
      </c>
      <c r="U214" s="44" t="s">
        <v>157</v>
      </c>
      <c r="V214" s="44" t="s">
        <v>79</v>
      </c>
      <c r="W214" s="49" t="s">
        <v>58</v>
      </c>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row>
    <row r="215" spans="1:133" s="18" customFormat="1" x14ac:dyDescent="0.25">
      <c r="A215" s="2"/>
      <c r="B215" s="43"/>
      <c r="C215" s="44"/>
      <c r="D215" s="44" t="s">
        <v>82</v>
      </c>
      <c r="E215" s="45"/>
      <c r="F215" s="45"/>
      <c r="G215" s="45" t="s">
        <v>58</v>
      </c>
      <c r="H215" s="45" t="s">
        <v>58</v>
      </c>
      <c r="I215" s="44"/>
      <c r="J215" s="47" t="s">
        <v>58</v>
      </c>
      <c r="K215" s="44"/>
      <c r="L215" s="44" t="s">
        <v>76</v>
      </c>
      <c r="M215" s="47"/>
      <c r="N215" s="48"/>
      <c r="O215" s="48">
        <v>5.1900000000000002E-2</v>
      </c>
      <c r="P215" s="48" t="s">
        <v>78</v>
      </c>
      <c r="Q215" s="44"/>
      <c r="R215" s="94"/>
      <c r="S215" s="151"/>
      <c r="T215" s="44" t="s">
        <v>58</v>
      </c>
      <c r="U215" s="44" t="s">
        <v>157</v>
      </c>
      <c r="V215" s="44" t="s">
        <v>79</v>
      </c>
      <c r="W215" s="49" t="s">
        <v>58</v>
      </c>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row>
    <row r="216" spans="1:133" s="18" customFormat="1" x14ac:dyDescent="0.25">
      <c r="A216" s="2"/>
      <c r="B216" s="43"/>
      <c r="C216" s="44"/>
      <c r="D216" s="44" t="s">
        <v>84</v>
      </c>
      <c r="E216" s="45"/>
      <c r="F216" s="45"/>
      <c r="G216" s="45" t="s">
        <v>58</v>
      </c>
      <c r="H216" s="45" t="s">
        <v>58</v>
      </c>
      <c r="I216" s="44"/>
      <c r="J216" s="47" t="s">
        <v>58</v>
      </c>
      <c r="K216" s="44"/>
      <c r="L216" s="44" t="s">
        <v>76</v>
      </c>
      <c r="M216" s="47"/>
      <c r="N216" s="48"/>
      <c r="O216" s="48">
        <v>0.10390000000000001</v>
      </c>
      <c r="P216" s="48" t="s">
        <v>78</v>
      </c>
      <c r="Q216" s="44"/>
      <c r="R216" s="94"/>
      <c r="S216" s="151"/>
      <c r="T216" s="44" t="s">
        <v>58</v>
      </c>
      <c r="U216" s="44" t="s">
        <v>157</v>
      </c>
      <c r="V216" s="44" t="s">
        <v>79</v>
      </c>
      <c r="W216" s="49" t="s">
        <v>58</v>
      </c>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row>
    <row r="217" spans="1:133" s="18" customFormat="1" x14ac:dyDescent="0.25">
      <c r="A217" s="2"/>
      <c r="B217" s="43"/>
      <c r="C217" s="44"/>
      <c r="D217" s="44" t="s">
        <v>85</v>
      </c>
      <c r="E217" s="45"/>
      <c r="F217" s="45"/>
      <c r="G217" s="45" t="s">
        <v>58</v>
      </c>
      <c r="H217" s="45" t="s">
        <v>58</v>
      </c>
      <c r="I217" s="44"/>
      <c r="J217" s="47" t="s">
        <v>58</v>
      </c>
      <c r="K217" s="44"/>
      <c r="L217" s="44" t="s">
        <v>76</v>
      </c>
      <c r="M217" s="47"/>
      <c r="N217" s="48"/>
      <c r="O217" s="48">
        <v>5.1900000000000002E-2</v>
      </c>
      <c r="P217" s="48" t="s">
        <v>78</v>
      </c>
      <c r="Q217" s="44"/>
      <c r="R217" s="94"/>
      <c r="S217" s="151"/>
      <c r="T217" s="44" t="s">
        <v>58</v>
      </c>
      <c r="U217" s="44" t="s">
        <v>157</v>
      </c>
      <c r="V217" s="44" t="s">
        <v>79</v>
      </c>
      <c r="W217" s="49" t="s">
        <v>58</v>
      </c>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row>
    <row r="218" spans="1:133" s="18" customFormat="1" x14ac:dyDescent="0.25">
      <c r="A218" s="2"/>
      <c r="B218" s="43"/>
      <c r="C218" s="44"/>
      <c r="D218" s="44" t="s">
        <v>87</v>
      </c>
      <c r="E218" s="45"/>
      <c r="F218" s="45"/>
      <c r="G218" s="45" t="s">
        <v>58</v>
      </c>
      <c r="H218" s="45" t="s">
        <v>58</v>
      </c>
      <c r="I218" s="44"/>
      <c r="J218" s="47" t="s">
        <v>58</v>
      </c>
      <c r="K218" s="44"/>
      <c r="L218" s="44" t="s">
        <v>76</v>
      </c>
      <c r="M218" s="47"/>
      <c r="N218" s="48"/>
      <c r="O218" s="48">
        <v>5.1900000000000002E-2</v>
      </c>
      <c r="P218" s="48" t="s">
        <v>78</v>
      </c>
      <c r="Q218" s="44"/>
      <c r="R218" s="94"/>
      <c r="S218" s="151"/>
      <c r="T218" s="44" t="s">
        <v>58</v>
      </c>
      <c r="U218" s="44" t="s">
        <v>157</v>
      </c>
      <c r="V218" s="44" t="s">
        <v>79</v>
      </c>
      <c r="W218" s="49" t="s">
        <v>58</v>
      </c>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row>
    <row r="219" spans="1:133" s="18" customFormat="1" x14ac:dyDescent="0.25">
      <c r="A219" s="2"/>
      <c r="B219" s="43"/>
      <c r="C219" s="44"/>
      <c r="D219" s="44" t="s">
        <v>88</v>
      </c>
      <c r="E219" s="45"/>
      <c r="F219" s="45"/>
      <c r="G219" s="45" t="s">
        <v>58</v>
      </c>
      <c r="H219" s="45" t="s">
        <v>58</v>
      </c>
      <c r="I219" s="44"/>
      <c r="J219" s="47" t="s">
        <v>58</v>
      </c>
      <c r="K219" s="44"/>
      <c r="L219" s="44" t="s">
        <v>76</v>
      </c>
      <c r="M219" s="47"/>
      <c r="N219" s="48"/>
      <c r="O219" s="48">
        <v>1.0633999999999999</v>
      </c>
      <c r="P219" s="48" t="s">
        <v>78</v>
      </c>
      <c r="Q219" s="44"/>
      <c r="R219" s="94"/>
      <c r="S219" s="151"/>
      <c r="T219" s="44" t="s">
        <v>58</v>
      </c>
      <c r="U219" s="44" t="s">
        <v>157</v>
      </c>
      <c r="V219" s="44" t="s">
        <v>91</v>
      </c>
      <c r="W219" s="49"/>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row>
    <row r="220" spans="1:133" s="18" customFormat="1" x14ac:dyDescent="0.25">
      <c r="A220" s="2"/>
      <c r="B220" s="43"/>
      <c r="C220" s="44"/>
      <c r="D220" s="44" t="s">
        <v>93</v>
      </c>
      <c r="E220" s="45"/>
      <c r="F220" s="45"/>
      <c r="G220" s="45" t="s">
        <v>58</v>
      </c>
      <c r="H220" s="45" t="s">
        <v>58</v>
      </c>
      <c r="I220" s="44"/>
      <c r="J220" s="47" t="s">
        <v>58</v>
      </c>
      <c r="K220" s="44"/>
      <c r="L220" s="44" t="s">
        <v>76</v>
      </c>
      <c r="M220" s="47"/>
      <c r="N220" s="48"/>
      <c r="O220" s="48">
        <v>1.0633999999999999</v>
      </c>
      <c r="P220" s="48" t="s">
        <v>78</v>
      </c>
      <c r="Q220" s="44"/>
      <c r="R220" s="94"/>
      <c r="S220" s="151"/>
      <c r="T220" s="44" t="s">
        <v>58</v>
      </c>
      <c r="U220" s="44" t="s">
        <v>157</v>
      </c>
      <c r="V220" s="44" t="s">
        <v>91</v>
      </c>
      <c r="W220" s="49"/>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row>
    <row r="221" spans="1:133" s="18" customFormat="1" x14ac:dyDescent="0.25">
      <c r="A221" s="2"/>
      <c r="B221" s="43"/>
      <c r="C221" s="44"/>
      <c r="D221" s="44" t="s">
        <v>95</v>
      </c>
      <c r="E221" s="45"/>
      <c r="F221" s="45"/>
      <c r="G221" s="45" t="s">
        <v>58</v>
      </c>
      <c r="H221" s="45" t="s">
        <v>58</v>
      </c>
      <c r="I221" s="44"/>
      <c r="J221" s="47" t="s">
        <v>58</v>
      </c>
      <c r="K221" s="44"/>
      <c r="L221" s="44" t="s">
        <v>76</v>
      </c>
      <c r="M221" s="47"/>
      <c r="N221" s="48"/>
      <c r="O221" s="48">
        <f>O220*2</f>
        <v>2.1267999999999998</v>
      </c>
      <c r="P221" s="48" t="s">
        <v>78</v>
      </c>
      <c r="Q221" s="44"/>
      <c r="R221" s="94"/>
      <c r="S221" s="151"/>
      <c r="T221" s="44" t="s">
        <v>58</v>
      </c>
      <c r="U221" s="44" t="s">
        <v>157</v>
      </c>
      <c r="V221" s="44" t="s">
        <v>91</v>
      </c>
      <c r="W221" s="49"/>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row>
    <row r="222" spans="1:133" s="18" customFormat="1" x14ac:dyDescent="0.25">
      <c r="A222" s="2"/>
      <c r="B222" s="43"/>
      <c r="C222" s="44"/>
      <c r="D222" s="44" t="s">
        <v>97</v>
      </c>
      <c r="E222" s="45"/>
      <c r="F222" s="45"/>
      <c r="G222" s="45" t="s">
        <v>58</v>
      </c>
      <c r="H222" s="45" t="s">
        <v>58</v>
      </c>
      <c r="I222" s="44"/>
      <c r="J222" s="47" t="s">
        <v>58</v>
      </c>
      <c r="K222" s="44"/>
      <c r="L222" s="44" t="s">
        <v>76</v>
      </c>
      <c r="M222" s="47"/>
      <c r="N222" s="48"/>
      <c r="O222" s="48">
        <v>4.2309999999999999</v>
      </c>
      <c r="P222" s="48" t="s">
        <v>78</v>
      </c>
      <c r="Q222" s="44"/>
      <c r="R222" s="94"/>
      <c r="S222" s="151"/>
      <c r="T222" s="44" t="s">
        <v>58</v>
      </c>
      <c r="U222" s="44" t="s">
        <v>157</v>
      </c>
      <c r="V222" s="44" t="s">
        <v>91</v>
      </c>
      <c r="W222" s="49"/>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row>
    <row r="223" spans="1:133" s="18" customFormat="1" x14ac:dyDescent="0.25">
      <c r="A223" s="2"/>
      <c r="B223" s="43"/>
      <c r="C223" s="44"/>
      <c r="D223" s="44" t="s">
        <v>99</v>
      </c>
      <c r="E223" s="45"/>
      <c r="F223" s="45"/>
      <c r="G223" s="45" t="s">
        <v>58</v>
      </c>
      <c r="H223" s="45" t="s">
        <v>58</v>
      </c>
      <c r="I223" s="44"/>
      <c r="J223" s="47" t="s">
        <v>58</v>
      </c>
      <c r="K223" s="44"/>
      <c r="L223" s="44" t="s">
        <v>76</v>
      </c>
      <c r="M223" s="47"/>
      <c r="N223" s="48"/>
      <c r="O223" s="48">
        <v>11.731299999999999</v>
      </c>
      <c r="P223" s="48" t="s">
        <v>78</v>
      </c>
      <c r="Q223" s="44"/>
      <c r="R223" s="94"/>
      <c r="S223" s="151"/>
      <c r="T223" s="44" t="s">
        <v>58</v>
      </c>
      <c r="U223" s="44" t="s">
        <v>157</v>
      </c>
      <c r="V223" s="44" t="s">
        <v>91</v>
      </c>
      <c r="W223" s="49"/>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row>
    <row r="224" spans="1:133" s="18" customFormat="1" ht="13" thickBot="1" x14ac:dyDescent="0.3">
      <c r="A224" s="2"/>
      <c r="B224" s="50"/>
      <c r="C224" s="51"/>
      <c r="D224" s="51" t="s">
        <v>100</v>
      </c>
      <c r="E224" s="52"/>
      <c r="F224" s="52"/>
      <c r="G224" s="52" t="s">
        <v>58</v>
      </c>
      <c r="H224" s="52" t="s">
        <v>58</v>
      </c>
      <c r="I224" s="51"/>
      <c r="J224" s="53" t="s">
        <v>58</v>
      </c>
      <c r="K224" s="51"/>
      <c r="L224" s="51" t="s">
        <v>76</v>
      </c>
      <c r="M224" s="53"/>
      <c r="N224" s="54"/>
      <c r="O224" s="54">
        <v>11.731299999999999</v>
      </c>
      <c r="P224" s="54" t="s">
        <v>78</v>
      </c>
      <c r="Q224" s="51"/>
      <c r="R224" s="83"/>
      <c r="S224" s="152"/>
      <c r="T224" s="51" t="s">
        <v>58</v>
      </c>
      <c r="U224" s="51" t="s">
        <v>157</v>
      </c>
      <c r="V224" s="51" t="s">
        <v>91</v>
      </c>
      <c r="W224" s="55"/>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row>
    <row r="225" spans="2:23" x14ac:dyDescent="0.25">
      <c r="B225" s="31" t="s">
        <v>43</v>
      </c>
      <c r="C225" s="74" t="s">
        <v>219</v>
      </c>
      <c r="D225" s="32" t="s">
        <v>44</v>
      </c>
      <c r="E225" s="33">
        <v>44824</v>
      </c>
      <c r="F225" s="33">
        <v>45405</v>
      </c>
      <c r="G225" s="33">
        <v>44927</v>
      </c>
      <c r="H225" s="33">
        <v>46387</v>
      </c>
      <c r="I225" s="32" t="s">
        <v>46</v>
      </c>
      <c r="J225" s="56">
        <v>8000</v>
      </c>
      <c r="K225" s="32" t="s">
        <v>48</v>
      </c>
      <c r="L225" s="32" t="s">
        <v>49</v>
      </c>
      <c r="M225" s="34">
        <f>346.75/365</f>
        <v>0.95</v>
      </c>
      <c r="N225" s="35" t="s">
        <v>50</v>
      </c>
      <c r="O225" s="35"/>
      <c r="P225" s="35"/>
      <c r="Q225" s="32" t="s">
        <v>212</v>
      </c>
      <c r="R225" s="153" t="s">
        <v>265</v>
      </c>
      <c r="S225" s="32"/>
      <c r="T225" s="32" t="s">
        <v>53</v>
      </c>
      <c r="U225" s="32" t="s">
        <v>54</v>
      </c>
      <c r="V225" s="32" t="s">
        <v>55</v>
      </c>
      <c r="W225" s="95"/>
    </row>
    <row r="226" spans="2:23" x14ac:dyDescent="0.25">
      <c r="B226" s="20"/>
      <c r="C226" s="15"/>
      <c r="D226" s="38" t="s">
        <v>60</v>
      </c>
      <c r="E226" s="37"/>
      <c r="F226" s="37"/>
      <c r="G226" s="37" t="s">
        <v>58</v>
      </c>
      <c r="H226" s="37" t="s">
        <v>58</v>
      </c>
      <c r="I226" s="15"/>
      <c r="J226" s="93">
        <v>8000</v>
      </c>
      <c r="K226" s="38" t="s">
        <v>48</v>
      </c>
      <c r="L226" s="38" t="s">
        <v>49</v>
      </c>
      <c r="M226" s="93">
        <v>0</v>
      </c>
      <c r="N226" s="79" t="s">
        <v>50</v>
      </c>
      <c r="O226" s="79"/>
      <c r="P226" s="79"/>
      <c r="Q226" s="38"/>
      <c r="R226" s="154"/>
      <c r="S226" s="38"/>
      <c r="T226" s="15" t="s">
        <v>58</v>
      </c>
      <c r="U226" s="15" t="s">
        <v>54</v>
      </c>
      <c r="V226" s="38" t="s">
        <v>55</v>
      </c>
      <c r="W226" s="99"/>
    </row>
    <row r="227" spans="2:23" x14ac:dyDescent="0.25">
      <c r="B227" s="20"/>
      <c r="C227" s="15"/>
      <c r="D227" s="15" t="s">
        <v>61</v>
      </c>
      <c r="E227" s="37"/>
      <c r="F227" s="37"/>
      <c r="G227" s="37" t="s">
        <v>58</v>
      </c>
      <c r="H227" s="37" t="s">
        <v>58</v>
      </c>
      <c r="I227" s="15"/>
      <c r="J227" s="16">
        <v>2000</v>
      </c>
      <c r="K227" s="15" t="s">
        <v>48</v>
      </c>
      <c r="L227" s="15" t="s">
        <v>49</v>
      </c>
      <c r="M227" s="16">
        <v>0</v>
      </c>
      <c r="N227" s="39" t="s">
        <v>50</v>
      </c>
      <c r="O227" s="39"/>
      <c r="P227" s="39"/>
      <c r="Q227" s="15"/>
      <c r="R227" s="154"/>
      <c r="S227" s="15"/>
      <c r="T227" s="15" t="s">
        <v>58</v>
      </c>
      <c r="U227" s="15" t="s">
        <v>54</v>
      </c>
      <c r="V227" s="15" t="s">
        <v>55</v>
      </c>
      <c r="W227" s="96"/>
    </row>
    <row r="228" spans="2:23" x14ac:dyDescent="0.25">
      <c r="B228" s="20"/>
      <c r="C228" s="15"/>
      <c r="D228" s="15" t="s">
        <v>63</v>
      </c>
      <c r="E228" s="37"/>
      <c r="F228" s="37"/>
      <c r="G228" s="37" t="s">
        <v>58</v>
      </c>
      <c r="H228" s="37" t="s">
        <v>58</v>
      </c>
      <c r="I228" s="15"/>
      <c r="J228" s="16">
        <v>2000</v>
      </c>
      <c r="K228" s="15" t="s">
        <v>48</v>
      </c>
      <c r="L228" s="15" t="s">
        <v>49</v>
      </c>
      <c r="M228" s="16">
        <v>0</v>
      </c>
      <c r="N228" s="39" t="s">
        <v>50</v>
      </c>
      <c r="O228" s="39"/>
      <c r="P228" s="39"/>
      <c r="Q228" s="15"/>
      <c r="R228" s="154"/>
      <c r="S228" s="15"/>
      <c r="T228" s="15" t="s">
        <v>58</v>
      </c>
      <c r="U228" s="15" t="s">
        <v>54</v>
      </c>
      <c r="V228" s="15" t="s">
        <v>55</v>
      </c>
      <c r="W228" s="96"/>
    </row>
    <row r="229" spans="2:23" x14ac:dyDescent="0.25">
      <c r="B229" s="20"/>
      <c r="C229" s="15"/>
      <c r="D229" s="15" t="s">
        <v>57</v>
      </c>
      <c r="E229" s="37"/>
      <c r="F229" s="37"/>
      <c r="G229" s="37" t="s">
        <v>58</v>
      </c>
      <c r="H229" s="37" t="s">
        <v>58</v>
      </c>
      <c r="I229" s="15"/>
      <c r="J229" s="16">
        <v>4000</v>
      </c>
      <c r="K229" s="15" t="s">
        <v>48</v>
      </c>
      <c r="L229" s="15" t="s">
        <v>49</v>
      </c>
      <c r="M229" s="16">
        <v>0</v>
      </c>
      <c r="N229" s="39" t="s">
        <v>50</v>
      </c>
      <c r="O229" s="39"/>
      <c r="P229" s="39"/>
      <c r="Q229" s="15"/>
      <c r="R229" s="154"/>
      <c r="S229" s="63"/>
      <c r="T229" s="15" t="s">
        <v>58</v>
      </c>
      <c r="U229" s="15" t="s">
        <v>54</v>
      </c>
      <c r="V229" s="15" t="s">
        <v>55</v>
      </c>
      <c r="W229" s="96"/>
    </row>
    <row r="230" spans="2:23" x14ac:dyDescent="0.25">
      <c r="B230" s="20"/>
      <c r="C230" s="15"/>
      <c r="D230" s="15" t="s">
        <v>64</v>
      </c>
      <c r="E230" s="37"/>
      <c r="F230" s="37"/>
      <c r="G230" s="37" t="s">
        <v>58</v>
      </c>
      <c r="H230" s="37" t="s">
        <v>58</v>
      </c>
      <c r="I230" s="15"/>
      <c r="J230" s="16">
        <v>2000</v>
      </c>
      <c r="K230" s="15" t="s">
        <v>48</v>
      </c>
      <c r="L230" s="15" t="s">
        <v>49</v>
      </c>
      <c r="M230" s="16">
        <v>0</v>
      </c>
      <c r="N230" s="39" t="s">
        <v>50</v>
      </c>
      <c r="O230" s="39"/>
      <c r="P230" s="39"/>
      <c r="Q230" s="15"/>
      <c r="R230" s="154"/>
      <c r="S230" s="63"/>
      <c r="T230" s="15" t="s">
        <v>58</v>
      </c>
      <c r="U230" s="15" t="s">
        <v>54</v>
      </c>
      <c r="V230" s="15" t="s">
        <v>55</v>
      </c>
      <c r="W230" s="96"/>
    </row>
    <row r="231" spans="2:23" x14ac:dyDescent="0.25">
      <c r="B231" s="20"/>
      <c r="C231" s="15"/>
      <c r="D231" s="15" t="s">
        <v>71</v>
      </c>
      <c r="E231" s="37"/>
      <c r="F231" s="37"/>
      <c r="G231" s="37" t="s">
        <v>147</v>
      </c>
      <c r="H231" s="37" t="s">
        <v>58</v>
      </c>
      <c r="I231" s="15"/>
      <c r="J231" s="16">
        <v>320000</v>
      </c>
      <c r="K231" s="15" t="s">
        <v>73</v>
      </c>
      <c r="L231" s="15" t="s">
        <v>49</v>
      </c>
      <c r="M231" s="16">
        <v>0</v>
      </c>
      <c r="N231" s="39" t="s">
        <v>50</v>
      </c>
      <c r="O231" s="39"/>
      <c r="P231" s="39"/>
      <c r="Q231" s="15"/>
      <c r="R231" s="154"/>
      <c r="S231" s="63"/>
      <c r="T231" s="15" t="s">
        <v>58</v>
      </c>
      <c r="U231" s="15" t="s">
        <v>54</v>
      </c>
      <c r="V231" s="15" t="s">
        <v>55</v>
      </c>
      <c r="W231" s="40" t="s">
        <v>214</v>
      </c>
    </row>
    <row r="232" spans="2:23" x14ac:dyDescent="0.25">
      <c r="B232" s="20"/>
      <c r="C232" s="15"/>
      <c r="D232" s="15" t="s">
        <v>215</v>
      </c>
      <c r="E232" s="37"/>
      <c r="F232" s="37"/>
      <c r="G232" s="37">
        <v>45413</v>
      </c>
      <c r="H232" s="37">
        <v>45667</v>
      </c>
      <c r="I232" s="15"/>
      <c r="J232" s="16">
        <v>80000</v>
      </c>
      <c r="K232" s="15" t="s">
        <v>73</v>
      </c>
      <c r="L232" s="15" t="s">
        <v>49</v>
      </c>
      <c r="M232" s="16">
        <v>0</v>
      </c>
      <c r="N232" s="39" t="s">
        <v>50</v>
      </c>
      <c r="O232" s="39"/>
      <c r="P232" s="39"/>
      <c r="Q232" s="15"/>
      <c r="R232" s="155"/>
      <c r="S232" s="63"/>
      <c r="T232" s="15" t="s">
        <v>58</v>
      </c>
      <c r="U232" s="15" t="s">
        <v>54</v>
      </c>
      <c r="V232" s="15" t="s">
        <v>79</v>
      </c>
      <c r="W232" s="41" t="s">
        <v>216</v>
      </c>
    </row>
    <row r="233" spans="2:23" ht="12.75" customHeight="1" x14ac:dyDescent="0.25">
      <c r="B233" s="43"/>
      <c r="C233" s="44"/>
      <c r="D233" s="44" t="s">
        <v>74</v>
      </c>
      <c r="E233" s="45"/>
      <c r="F233" s="45"/>
      <c r="G233" s="45">
        <v>44825</v>
      </c>
      <c r="H233" s="45">
        <v>46387</v>
      </c>
      <c r="I233" s="44"/>
      <c r="J233" s="47" t="s">
        <v>75</v>
      </c>
      <c r="K233" s="44"/>
      <c r="L233" s="44" t="s">
        <v>76</v>
      </c>
      <c r="M233" s="44"/>
      <c r="N233" s="48"/>
      <c r="O233" s="65">
        <v>9.6799999999999997E-2</v>
      </c>
      <c r="P233" s="48" t="s">
        <v>78</v>
      </c>
      <c r="Q233" s="44"/>
      <c r="R233" s="69"/>
      <c r="S233" s="150" t="s">
        <v>213</v>
      </c>
      <c r="T233" s="44" t="s">
        <v>58</v>
      </c>
      <c r="U233" s="44" t="s">
        <v>54</v>
      </c>
      <c r="V233" s="44" t="s">
        <v>79</v>
      </c>
      <c r="W233" s="49" t="s">
        <v>80</v>
      </c>
    </row>
    <row r="234" spans="2:23" ht="15" customHeight="1" x14ac:dyDescent="0.25">
      <c r="B234" s="43"/>
      <c r="C234" s="44"/>
      <c r="D234" s="44" t="s">
        <v>81</v>
      </c>
      <c r="E234" s="45"/>
      <c r="F234" s="45"/>
      <c r="G234" s="45" t="s">
        <v>58</v>
      </c>
      <c r="H234" s="45" t="s">
        <v>58</v>
      </c>
      <c r="I234" s="44"/>
      <c r="J234" s="47" t="s">
        <v>58</v>
      </c>
      <c r="K234" s="44"/>
      <c r="L234" s="44" t="s">
        <v>76</v>
      </c>
      <c r="M234" s="44"/>
      <c r="N234" s="48"/>
      <c r="O234" s="65">
        <v>9.6799999999999997E-2</v>
      </c>
      <c r="P234" s="48" t="s">
        <v>78</v>
      </c>
      <c r="Q234" s="44"/>
      <c r="R234" s="69"/>
      <c r="S234" s="151"/>
      <c r="T234" s="44" t="s">
        <v>58</v>
      </c>
      <c r="U234" s="44" t="s">
        <v>54</v>
      </c>
      <c r="V234" s="44" t="s">
        <v>79</v>
      </c>
      <c r="W234" s="49" t="s">
        <v>58</v>
      </c>
    </row>
    <row r="235" spans="2:23" ht="12.75" customHeight="1" x14ac:dyDescent="0.25">
      <c r="B235" s="43"/>
      <c r="C235" s="44"/>
      <c r="D235" s="44" t="s">
        <v>82</v>
      </c>
      <c r="E235" s="45"/>
      <c r="F235" s="45"/>
      <c r="G235" s="45" t="s">
        <v>58</v>
      </c>
      <c r="H235" s="45" t="s">
        <v>58</v>
      </c>
      <c r="I235" s="44"/>
      <c r="J235" s="47" t="s">
        <v>58</v>
      </c>
      <c r="K235" s="44"/>
      <c r="L235" s="44" t="s">
        <v>76</v>
      </c>
      <c r="M235" s="44"/>
      <c r="N235" s="48"/>
      <c r="O235" s="65">
        <v>4.8399999999999999E-2</v>
      </c>
      <c r="P235" s="48" t="s">
        <v>78</v>
      </c>
      <c r="Q235" s="44"/>
      <c r="R235" s="69"/>
      <c r="S235" s="151"/>
      <c r="T235" s="44" t="s">
        <v>58</v>
      </c>
      <c r="U235" s="44" t="s">
        <v>54</v>
      </c>
      <c r="V235" s="44" t="s">
        <v>79</v>
      </c>
      <c r="W235" s="49" t="s">
        <v>58</v>
      </c>
    </row>
    <row r="236" spans="2:23" ht="15" customHeight="1" x14ac:dyDescent="0.25">
      <c r="B236" s="43"/>
      <c r="C236" s="44"/>
      <c r="D236" s="44" t="s">
        <v>84</v>
      </c>
      <c r="E236" s="45"/>
      <c r="F236" s="45"/>
      <c r="G236" s="45" t="s">
        <v>58</v>
      </c>
      <c r="H236" s="45" t="s">
        <v>58</v>
      </c>
      <c r="I236" s="44"/>
      <c r="J236" s="47" t="s">
        <v>58</v>
      </c>
      <c r="K236" s="44"/>
      <c r="L236" s="44" t="s">
        <v>76</v>
      </c>
      <c r="M236" s="44"/>
      <c r="N236" s="48"/>
      <c r="O236" s="65">
        <v>9.6799999999999997E-2</v>
      </c>
      <c r="P236" s="48" t="s">
        <v>78</v>
      </c>
      <c r="Q236" s="44"/>
      <c r="R236" s="69"/>
      <c r="S236" s="151"/>
      <c r="T236" s="44" t="s">
        <v>58</v>
      </c>
      <c r="U236" s="44" t="s">
        <v>54</v>
      </c>
      <c r="V236" s="44" t="s">
        <v>79</v>
      </c>
      <c r="W236" s="49" t="s">
        <v>58</v>
      </c>
    </row>
    <row r="237" spans="2:23" ht="15" customHeight="1" x14ac:dyDescent="0.25">
      <c r="B237" s="43"/>
      <c r="C237" s="44"/>
      <c r="D237" s="44" t="s">
        <v>85</v>
      </c>
      <c r="E237" s="45"/>
      <c r="F237" s="45"/>
      <c r="G237" s="45" t="s">
        <v>58</v>
      </c>
      <c r="H237" s="45" t="s">
        <v>58</v>
      </c>
      <c r="I237" s="44"/>
      <c r="J237" s="47" t="s">
        <v>58</v>
      </c>
      <c r="K237" s="44"/>
      <c r="L237" s="44" t="s">
        <v>76</v>
      </c>
      <c r="M237" s="44"/>
      <c r="N237" s="48"/>
      <c r="O237" s="65">
        <v>4.8399999999999999E-2</v>
      </c>
      <c r="P237" s="48" t="s">
        <v>78</v>
      </c>
      <c r="Q237" s="44"/>
      <c r="R237" s="69"/>
      <c r="S237" s="151"/>
      <c r="T237" s="44" t="s">
        <v>58</v>
      </c>
      <c r="U237" s="44" t="s">
        <v>54</v>
      </c>
      <c r="V237" s="44" t="s">
        <v>79</v>
      </c>
      <c r="W237" s="49" t="s">
        <v>58</v>
      </c>
    </row>
    <row r="238" spans="2:23" ht="15" customHeight="1" x14ac:dyDescent="0.25">
      <c r="B238" s="43"/>
      <c r="C238" s="44"/>
      <c r="D238" s="44" t="s">
        <v>87</v>
      </c>
      <c r="E238" s="45"/>
      <c r="F238" s="45"/>
      <c r="G238" s="45" t="s">
        <v>58</v>
      </c>
      <c r="H238" s="45" t="s">
        <v>58</v>
      </c>
      <c r="I238" s="44"/>
      <c r="J238" s="47" t="s">
        <v>58</v>
      </c>
      <c r="K238" s="44"/>
      <c r="L238" s="44" t="s">
        <v>76</v>
      </c>
      <c r="M238" s="44"/>
      <c r="N238" s="48"/>
      <c r="O238" s="65">
        <v>4.8399999999999999E-2</v>
      </c>
      <c r="P238" s="48" t="s">
        <v>78</v>
      </c>
      <c r="Q238" s="44"/>
      <c r="R238" s="69"/>
      <c r="S238" s="151"/>
      <c r="T238" s="44" t="s">
        <v>58</v>
      </c>
      <c r="U238" s="44" t="s">
        <v>54</v>
      </c>
      <c r="V238" s="44" t="s">
        <v>79</v>
      </c>
      <c r="W238" s="49" t="s">
        <v>58</v>
      </c>
    </row>
    <row r="239" spans="2:23" ht="39" customHeight="1" x14ac:dyDescent="0.25">
      <c r="B239" s="43"/>
      <c r="C239" s="44"/>
      <c r="D239" s="44" t="s">
        <v>88</v>
      </c>
      <c r="E239" s="45"/>
      <c r="F239" s="45"/>
      <c r="G239" s="45">
        <v>45292</v>
      </c>
      <c r="H239" s="45">
        <v>46387</v>
      </c>
      <c r="I239" s="44"/>
      <c r="J239" s="47" t="s">
        <v>58</v>
      </c>
      <c r="K239" s="44"/>
      <c r="L239" s="44" t="s">
        <v>76</v>
      </c>
      <c r="M239" s="44"/>
      <c r="N239" s="48"/>
      <c r="O239" s="65" t="s">
        <v>217</v>
      </c>
      <c r="P239" s="48" t="s">
        <v>78</v>
      </c>
      <c r="Q239" s="44"/>
      <c r="R239" s="69"/>
      <c r="S239" s="151"/>
      <c r="T239" s="44" t="s">
        <v>58</v>
      </c>
      <c r="U239" s="44" t="s">
        <v>54</v>
      </c>
      <c r="V239" s="44" t="s">
        <v>91</v>
      </c>
      <c r="W239" s="71" t="s">
        <v>218</v>
      </c>
    </row>
    <row r="240" spans="2:23" ht="15" customHeight="1" x14ac:dyDescent="0.25">
      <c r="B240" s="43"/>
      <c r="C240" s="44"/>
      <c r="D240" s="44" t="s">
        <v>93</v>
      </c>
      <c r="E240" s="45"/>
      <c r="F240" s="45"/>
      <c r="G240" s="45">
        <v>44825</v>
      </c>
      <c r="H240" s="45" t="s">
        <v>58</v>
      </c>
      <c r="I240" s="44"/>
      <c r="J240" s="44" t="s">
        <v>58</v>
      </c>
      <c r="K240" s="44"/>
      <c r="L240" s="44" t="s">
        <v>76</v>
      </c>
      <c r="M240" s="44"/>
      <c r="N240" s="48"/>
      <c r="O240" s="65">
        <v>0.99129999999999996</v>
      </c>
      <c r="P240" s="48" t="s">
        <v>78</v>
      </c>
      <c r="Q240" s="44"/>
      <c r="R240" s="69"/>
      <c r="S240" s="151"/>
      <c r="T240" s="44" t="s">
        <v>58</v>
      </c>
      <c r="U240" s="44" t="s">
        <v>54</v>
      </c>
      <c r="V240" s="44" t="s">
        <v>91</v>
      </c>
      <c r="W240" s="97"/>
    </row>
    <row r="241" spans="2:23" ht="15" customHeight="1" x14ac:dyDescent="0.25">
      <c r="B241" s="43"/>
      <c r="C241" s="44"/>
      <c r="D241" s="44" t="s">
        <v>95</v>
      </c>
      <c r="E241" s="45"/>
      <c r="F241" s="45"/>
      <c r="G241" s="45" t="s">
        <v>58</v>
      </c>
      <c r="H241" s="45" t="s">
        <v>58</v>
      </c>
      <c r="I241" s="44"/>
      <c r="J241" s="44" t="s">
        <v>58</v>
      </c>
      <c r="K241" s="44"/>
      <c r="L241" s="44" t="s">
        <v>76</v>
      </c>
      <c r="M241" s="44"/>
      <c r="N241" s="48"/>
      <c r="O241" s="65">
        <f>O240*2</f>
        <v>1.9825999999999999</v>
      </c>
      <c r="P241" s="48" t="s">
        <v>78</v>
      </c>
      <c r="Q241" s="44"/>
      <c r="R241" s="69"/>
      <c r="S241" s="151"/>
      <c r="T241" s="44" t="s">
        <v>58</v>
      </c>
      <c r="U241" s="44" t="s">
        <v>54</v>
      </c>
      <c r="V241" s="44" t="s">
        <v>91</v>
      </c>
      <c r="W241" s="97"/>
    </row>
    <row r="242" spans="2:23" ht="15" customHeight="1" x14ac:dyDescent="0.25">
      <c r="B242" s="43"/>
      <c r="C242" s="44"/>
      <c r="D242" s="44" t="s">
        <v>97</v>
      </c>
      <c r="E242" s="45"/>
      <c r="F242" s="45"/>
      <c r="G242" s="45" t="s">
        <v>58</v>
      </c>
      <c r="H242" s="45" t="s">
        <v>58</v>
      </c>
      <c r="I242" s="44"/>
      <c r="J242" s="44" t="s">
        <v>58</v>
      </c>
      <c r="K242" s="44"/>
      <c r="L242" s="44" t="s">
        <v>76</v>
      </c>
      <c r="M242" s="44"/>
      <c r="N242" s="48"/>
      <c r="O242" s="65">
        <v>3.9443000000000001</v>
      </c>
      <c r="P242" s="48" t="s">
        <v>78</v>
      </c>
      <c r="Q242" s="44"/>
      <c r="R242" s="69"/>
      <c r="S242" s="151"/>
      <c r="T242" s="44" t="s">
        <v>58</v>
      </c>
      <c r="U242" s="44" t="s">
        <v>54</v>
      </c>
      <c r="V242" s="44" t="s">
        <v>91</v>
      </c>
      <c r="W242" s="97"/>
    </row>
    <row r="243" spans="2:23" ht="15" customHeight="1" x14ac:dyDescent="0.25">
      <c r="B243" s="43"/>
      <c r="C243" s="44"/>
      <c r="D243" s="44" t="s">
        <v>99</v>
      </c>
      <c r="E243" s="45"/>
      <c r="F243" s="45"/>
      <c r="G243" s="45" t="s">
        <v>58</v>
      </c>
      <c r="H243" s="45" t="s">
        <v>58</v>
      </c>
      <c r="I243" s="44"/>
      <c r="J243" s="44" t="s">
        <v>58</v>
      </c>
      <c r="K243" s="44"/>
      <c r="L243" s="44" t="s">
        <v>76</v>
      </c>
      <c r="M243" s="44"/>
      <c r="N243" s="48"/>
      <c r="O243" s="65">
        <v>10.936500000000001</v>
      </c>
      <c r="P243" s="48" t="s">
        <v>78</v>
      </c>
      <c r="Q243" s="44"/>
      <c r="R243" s="69"/>
      <c r="S243" s="151"/>
      <c r="T243" s="44" t="s">
        <v>58</v>
      </c>
      <c r="U243" s="44" t="s">
        <v>54</v>
      </c>
      <c r="V243" s="44" t="s">
        <v>91</v>
      </c>
      <c r="W243" s="97"/>
    </row>
    <row r="244" spans="2:23" ht="15.75" customHeight="1" thickBot="1" x14ac:dyDescent="0.3">
      <c r="B244" s="50"/>
      <c r="C244" s="51"/>
      <c r="D244" s="51" t="s">
        <v>100</v>
      </c>
      <c r="E244" s="52"/>
      <c r="F244" s="52"/>
      <c r="G244" s="52" t="s">
        <v>58</v>
      </c>
      <c r="H244" s="52" t="s">
        <v>58</v>
      </c>
      <c r="I244" s="51"/>
      <c r="J244" s="51" t="s">
        <v>58</v>
      </c>
      <c r="K244" s="51"/>
      <c r="L244" s="51" t="s">
        <v>76</v>
      </c>
      <c r="M244" s="51"/>
      <c r="N244" s="54"/>
      <c r="O244" s="72">
        <v>10.936500000000001</v>
      </c>
      <c r="P244" s="54" t="s">
        <v>78</v>
      </c>
      <c r="Q244" s="51"/>
      <c r="R244" s="73"/>
      <c r="S244" s="152"/>
      <c r="T244" s="51" t="s">
        <v>58</v>
      </c>
      <c r="U244" s="51" t="s">
        <v>54</v>
      </c>
      <c r="V244" s="51" t="s">
        <v>91</v>
      </c>
      <c r="W244" s="98"/>
    </row>
    <row r="245" spans="2:23" ht="45" customHeight="1" x14ac:dyDescent="0.25">
      <c r="B245" s="108" t="s">
        <v>43</v>
      </c>
      <c r="C245" s="100" t="s">
        <v>231</v>
      </c>
      <c r="D245" s="32" t="s">
        <v>44</v>
      </c>
      <c r="E245" s="33">
        <v>44133</v>
      </c>
      <c r="F245" s="33">
        <v>45554</v>
      </c>
      <c r="G245" s="33" t="s">
        <v>89</v>
      </c>
      <c r="H245" s="33">
        <v>46752</v>
      </c>
      <c r="I245" s="32" t="s">
        <v>46</v>
      </c>
      <c r="J245" s="56">
        <v>3000</v>
      </c>
      <c r="K245" s="32" t="s">
        <v>48</v>
      </c>
      <c r="L245" s="32" t="s">
        <v>49</v>
      </c>
      <c r="M245" s="34">
        <f>352.56/365</f>
        <v>0.96591780821917805</v>
      </c>
      <c r="N245" s="35" t="s">
        <v>50</v>
      </c>
      <c r="O245" s="35"/>
      <c r="P245" s="35"/>
      <c r="Q245" s="100" t="s">
        <v>220</v>
      </c>
      <c r="R245" s="153" t="s">
        <v>266</v>
      </c>
      <c r="S245" s="32"/>
      <c r="T245" s="32" t="s">
        <v>53</v>
      </c>
      <c r="U245" s="32" t="s">
        <v>157</v>
      </c>
      <c r="V245" s="32" t="s">
        <v>55</v>
      </c>
      <c r="W245" s="107" t="s">
        <v>222</v>
      </c>
    </row>
    <row r="246" spans="2:23" x14ac:dyDescent="0.25">
      <c r="B246" s="20"/>
      <c r="C246" s="15"/>
      <c r="D246" s="38" t="s">
        <v>60</v>
      </c>
      <c r="E246" s="37"/>
      <c r="F246" s="37"/>
      <c r="G246" s="37" t="s">
        <v>58</v>
      </c>
      <c r="H246" s="37" t="s">
        <v>58</v>
      </c>
      <c r="I246" s="15"/>
      <c r="J246" s="93">
        <v>3000</v>
      </c>
      <c r="K246" s="38" t="s">
        <v>48</v>
      </c>
      <c r="L246" s="38" t="s">
        <v>49</v>
      </c>
      <c r="M246" s="93">
        <v>0</v>
      </c>
      <c r="N246" s="79" t="s">
        <v>50</v>
      </c>
      <c r="O246" s="79"/>
      <c r="P246" s="79"/>
      <c r="Q246" s="101"/>
      <c r="R246" s="154"/>
      <c r="S246" s="38"/>
      <c r="T246" s="15" t="s">
        <v>58</v>
      </c>
      <c r="U246" s="38" t="s">
        <v>157</v>
      </c>
      <c r="V246" s="38" t="s">
        <v>55</v>
      </c>
      <c r="W246" s="42" t="s">
        <v>58</v>
      </c>
    </row>
    <row r="247" spans="2:23" x14ac:dyDescent="0.25">
      <c r="B247" s="20"/>
      <c r="C247" s="15"/>
      <c r="D247" s="15" t="s">
        <v>61</v>
      </c>
      <c r="E247" s="37"/>
      <c r="F247" s="37"/>
      <c r="G247" s="37" t="s">
        <v>58</v>
      </c>
      <c r="H247" s="37" t="s">
        <v>58</v>
      </c>
      <c r="I247" s="15"/>
      <c r="J247" s="16">
        <v>750</v>
      </c>
      <c r="K247" s="15" t="s">
        <v>48</v>
      </c>
      <c r="L247" s="15" t="s">
        <v>49</v>
      </c>
      <c r="M247" s="16">
        <v>0</v>
      </c>
      <c r="N247" s="39" t="s">
        <v>50</v>
      </c>
      <c r="O247" s="39"/>
      <c r="P247" s="39"/>
      <c r="Q247" s="102"/>
      <c r="R247" s="154"/>
      <c r="S247" s="15"/>
      <c r="T247" s="15" t="s">
        <v>58</v>
      </c>
      <c r="U247" s="15" t="s">
        <v>157</v>
      </c>
      <c r="V247" s="15" t="s">
        <v>55</v>
      </c>
      <c r="W247" s="40" t="s">
        <v>58</v>
      </c>
    </row>
    <row r="248" spans="2:23" x14ac:dyDescent="0.25">
      <c r="B248" s="20"/>
      <c r="C248" s="15"/>
      <c r="D248" s="15" t="s">
        <v>63</v>
      </c>
      <c r="E248" s="37"/>
      <c r="F248" s="37"/>
      <c r="G248" s="37" t="s">
        <v>58</v>
      </c>
      <c r="H248" s="37" t="s">
        <v>58</v>
      </c>
      <c r="I248" s="15"/>
      <c r="J248" s="16">
        <v>750</v>
      </c>
      <c r="K248" s="15" t="s">
        <v>48</v>
      </c>
      <c r="L248" s="15" t="s">
        <v>49</v>
      </c>
      <c r="M248" s="16">
        <v>0</v>
      </c>
      <c r="N248" s="39" t="s">
        <v>50</v>
      </c>
      <c r="O248" s="39"/>
      <c r="P248" s="39"/>
      <c r="Q248" s="102"/>
      <c r="R248" s="154"/>
      <c r="S248" s="15"/>
      <c r="T248" s="15" t="s">
        <v>58</v>
      </c>
      <c r="U248" s="15" t="s">
        <v>157</v>
      </c>
      <c r="V248" s="15" t="s">
        <v>55</v>
      </c>
      <c r="W248" s="40" t="s">
        <v>58</v>
      </c>
    </row>
    <row r="249" spans="2:23" x14ac:dyDescent="0.25">
      <c r="B249" s="20"/>
      <c r="C249" s="15"/>
      <c r="D249" s="15" t="s">
        <v>71</v>
      </c>
      <c r="E249" s="37"/>
      <c r="F249" s="37"/>
      <c r="G249" s="37" t="s">
        <v>223</v>
      </c>
      <c r="H249" s="37" t="s">
        <v>58</v>
      </c>
      <c r="I249" s="15"/>
      <c r="J249" s="16">
        <v>120000</v>
      </c>
      <c r="K249" s="15" t="s">
        <v>73</v>
      </c>
      <c r="L249" s="15" t="s">
        <v>49</v>
      </c>
      <c r="M249" s="16">
        <v>0</v>
      </c>
      <c r="N249" s="39" t="s">
        <v>50</v>
      </c>
      <c r="O249" s="39"/>
      <c r="P249" s="39"/>
      <c r="Q249" s="102"/>
      <c r="R249" s="154"/>
      <c r="S249" s="63"/>
      <c r="T249" s="15" t="s">
        <v>58</v>
      </c>
      <c r="U249" s="15" t="s">
        <v>157</v>
      </c>
      <c r="V249" s="15" t="s">
        <v>55</v>
      </c>
      <c r="W249" s="40" t="s">
        <v>58</v>
      </c>
    </row>
    <row r="250" spans="2:23" x14ac:dyDescent="0.25">
      <c r="B250" s="20"/>
      <c r="C250" s="15"/>
      <c r="D250" s="15" t="s">
        <v>57</v>
      </c>
      <c r="E250" s="37"/>
      <c r="F250" s="37"/>
      <c r="G250" s="37" t="s">
        <v>58</v>
      </c>
      <c r="H250" s="37" t="s">
        <v>224</v>
      </c>
      <c r="I250" s="15"/>
      <c r="J250" s="16">
        <v>0</v>
      </c>
      <c r="K250" s="15" t="s">
        <v>48</v>
      </c>
      <c r="L250" s="15" t="s">
        <v>49</v>
      </c>
      <c r="M250" s="17">
        <f>26.37/365</f>
        <v>7.2246575342465758E-2</v>
      </c>
      <c r="N250" s="39" t="s">
        <v>50</v>
      </c>
      <c r="O250" s="39"/>
      <c r="P250" s="39"/>
      <c r="Q250" s="102" t="s">
        <v>225</v>
      </c>
      <c r="R250" s="154"/>
      <c r="S250" s="63"/>
      <c r="T250" s="15" t="s">
        <v>58</v>
      </c>
      <c r="U250" s="15" t="s">
        <v>157</v>
      </c>
      <c r="V250" s="15" t="s">
        <v>55</v>
      </c>
      <c r="W250" s="40" t="s">
        <v>58</v>
      </c>
    </row>
    <row r="251" spans="2:23" x14ac:dyDescent="0.25">
      <c r="B251" s="20"/>
      <c r="C251" s="15"/>
      <c r="D251" s="15" t="s">
        <v>44</v>
      </c>
      <c r="E251" s="37"/>
      <c r="F251" s="37"/>
      <c r="G251" s="37">
        <v>45292</v>
      </c>
      <c r="H251" s="37">
        <v>45657</v>
      </c>
      <c r="I251" s="15"/>
      <c r="J251" s="16">
        <v>4500</v>
      </c>
      <c r="K251" s="15" t="s">
        <v>48</v>
      </c>
      <c r="L251" s="15" t="s">
        <v>49</v>
      </c>
      <c r="M251" s="17">
        <f>433.83/365</f>
        <v>1.1885753424657535</v>
      </c>
      <c r="N251" s="39" t="s">
        <v>50</v>
      </c>
      <c r="O251" s="39"/>
      <c r="P251" s="39"/>
      <c r="Q251" s="101" t="s">
        <v>226</v>
      </c>
      <c r="R251" s="154"/>
      <c r="S251" s="15"/>
      <c r="T251" s="15" t="s">
        <v>58</v>
      </c>
      <c r="U251" s="15" t="s">
        <v>157</v>
      </c>
      <c r="V251" s="15" t="s">
        <v>55</v>
      </c>
      <c r="W251" s="40" t="s">
        <v>227</v>
      </c>
    </row>
    <row r="252" spans="2:23" x14ac:dyDescent="0.25">
      <c r="B252" s="20"/>
      <c r="C252" s="15"/>
      <c r="D252" s="15" t="s">
        <v>60</v>
      </c>
      <c r="E252" s="37"/>
      <c r="F252" s="61"/>
      <c r="G252" s="61" t="s">
        <v>58</v>
      </c>
      <c r="H252" s="61" t="s">
        <v>58</v>
      </c>
      <c r="I252" s="63"/>
      <c r="J252" s="16">
        <v>4500</v>
      </c>
      <c r="K252" s="15" t="s">
        <v>48</v>
      </c>
      <c r="L252" s="15" t="s">
        <v>49</v>
      </c>
      <c r="M252" s="16">
        <v>0</v>
      </c>
      <c r="N252" s="39" t="s">
        <v>50</v>
      </c>
      <c r="O252" s="39"/>
      <c r="P252" s="39"/>
      <c r="Q252" s="102"/>
      <c r="R252" s="154"/>
      <c r="S252" s="15"/>
      <c r="T252" s="15" t="s">
        <v>58</v>
      </c>
      <c r="U252" s="15" t="s">
        <v>157</v>
      </c>
      <c r="V252" s="15" t="s">
        <v>55</v>
      </c>
      <c r="W252" s="40" t="s">
        <v>58</v>
      </c>
    </row>
    <row r="253" spans="2:23" x14ac:dyDescent="0.25">
      <c r="B253" s="20"/>
      <c r="C253" s="15"/>
      <c r="D253" s="15" t="s">
        <v>61</v>
      </c>
      <c r="E253" s="62"/>
      <c r="F253" s="37"/>
      <c r="G253" s="37" t="s">
        <v>58</v>
      </c>
      <c r="H253" s="37" t="s">
        <v>58</v>
      </c>
      <c r="I253" s="15"/>
      <c r="J253" s="103">
        <v>1130</v>
      </c>
      <c r="K253" s="15" t="s">
        <v>48</v>
      </c>
      <c r="L253" s="15" t="s">
        <v>49</v>
      </c>
      <c r="M253" s="16">
        <v>0</v>
      </c>
      <c r="N253" s="39" t="s">
        <v>50</v>
      </c>
      <c r="O253" s="39"/>
      <c r="P253" s="39"/>
      <c r="Q253" s="102"/>
      <c r="R253" s="154"/>
      <c r="S253" s="15"/>
      <c r="T253" s="15" t="s">
        <v>58</v>
      </c>
      <c r="U253" s="15" t="s">
        <v>157</v>
      </c>
      <c r="V253" s="15" t="s">
        <v>55</v>
      </c>
      <c r="W253" s="40" t="s">
        <v>58</v>
      </c>
    </row>
    <row r="254" spans="2:23" x14ac:dyDescent="0.25">
      <c r="B254" s="20"/>
      <c r="C254" s="15"/>
      <c r="D254" s="15" t="s">
        <v>63</v>
      </c>
      <c r="E254" s="62"/>
      <c r="F254" s="37"/>
      <c r="G254" s="37" t="s">
        <v>58</v>
      </c>
      <c r="H254" s="37" t="s">
        <v>58</v>
      </c>
      <c r="I254" s="15"/>
      <c r="J254" s="103">
        <v>1130</v>
      </c>
      <c r="K254" s="15" t="s">
        <v>48</v>
      </c>
      <c r="L254" s="15" t="s">
        <v>49</v>
      </c>
      <c r="M254" s="16">
        <v>0</v>
      </c>
      <c r="N254" s="39" t="s">
        <v>50</v>
      </c>
      <c r="O254" s="39"/>
      <c r="P254" s="39"/>
      <c r="Q254" s="102"/>
      <c r="R254" s="154"/>
      <c r="S254" s="15"/>
      <c r="T254" s="15" t="s">
        <v>58</v>
      </c>
      <c r="U254" s="15" t="s">
        <v>157</v>
      </c>
      <c r="V254" s="15" t="s">
        <v>55</v>
      </c>
      <c r="W254" s="40" t="s">
        <v>58</v>
      </c>
    </row>
    <row r="255" spans="2:23" x14ac:dyDescent="0.25">
      <c r="B255" s="20"/>
      <c r="C255" s="15"/>
      <c r="D255" s="15" t="s">
        <v>71</v>
      </c>
      <c r="E255" s="62"/>
      <c r="F255" s="37"/>
      <c r="G255" s="37" t="s">
        <v>58</v>
      </c>
      <c r="H255" s="37" t="s">
        <v>58</v>
      </c>
      <c r="I255" s="15"/>
      <c r="J255" s="103">
        <v>180000</v>
      </c>
      <c r="K255" s="15" t="s">
        <v>73</v>
      </c>
      <c r="L255" s="15" t="s">
        <v>49</v>
      </c>
      <c r="M255" s="16">
        <v>0</v>
      </c>
      <c r="N255" s="39" t="s">
        <v>50</v>
      </c>
      <c r="O255" s="39"/>
      <c r="P255" s="39"/>
      <c r="Q255" s="102"/>
      <c r="R255" s="155"/>
      <c r="S255" s="63"/>
      <c r="T255" s="15" t="s">
        <v>58</v>
      </c>
      <c r="U255" s="15" t="s">
        <v>157</v>
      </c>
      <c r="V255" s="15" t="s">
        <v>55</v>
      </c>
      <c r="W255" s="40" t="s">
        <v>58</v>
      </c>
    </row>
    <row r="256" spans="2:23" x14ac:dyDescent="0.25">
      <c r="B256" s="43"/>
      <c r="C256" s="44"/>
      <c r="D256" s="44" t="s">
        <v>74</v>
      </c>
      <c r="E256" s="104"/>
      <c r="F256" s="45"/>
      <c r="G256" s="45">
        <v>44197</v>
      </c>
      <c r="H256" s="45">
        <v>46752</v>
      </c>
      <c r="I256" s="44"/>
      <c r="J256" s="105" t="s">
        <v>75</v>
      </c>
      <c r="K256" s="44"/>
      <c r="L256" s="44" t="s">
        <v>76</v>
      </c>
      <c r="M256" s="44"/>
      <c r="N256" s="48"/>
      <c r="O256" s="65">
        <v>9.3299999999999994E-2</v>
      </c>
      <c r="P256" s="48" t="s">
        <v>78</v>
      </c>
      <c r="Q256" s="44"/>
      <c r="R256" s="66"/>
      <c r="S256" s="150" t="s">
        <v>221</v>
      </c>
      <c r="T256" s="44" t="s">
        <v>58</v>
      </c>
      <c r="U256" s="44" t="s">
        <v>157</v>
      </c>
      <c r="V256" s="44" t="s">
        <v>79</v>
      </c>
      <c r="W256" s="49" t="s">
        <v>80</v>
      </c>
    </row>
    <row r="257" spans="2:23" x14ac:dyDescent="0.25">
      <c r="B257" s="43"/>
      <c r="C257" s="44"/>
      <c r="D257" s="44" t="s">
        <v>81</v>
      </c>
      <c r="E257" s="104"/>
      <c r="F257" s="45"/>
      <c r="G257" s="45" t="s">
        <v>58</v>
      </c>
      <c r="H257" s="45" t="s">
        <v>58</v>
      </c>
      <c r="I257" s="44"/>
      <c r="J257" s="105" t="s">
        <v>58</v>
      </c>
      <c r="K257" s="44"/>
      <c r="L257" s="44" t="s">
        <v>76</v>
      </c>
      <c r="M257" s="44"/>
      <c r="N257" s="48"/>
      <c r="O257" s="65">
        <v>9.3299999999999994E-2</v>
      </c>
      <c r="P257" s="48" t="s">
        <v>78</v>
      </c>
      <c r="Q257" s="44"/>
      <c r="R257" s="69"/>
      <c r="S257" s="151"/>
      <c r="T257" s="44" t="s">
        <v>58</v>
      </c>
      <c r="U257" s="44" t="s">
        <v>157</v>
      </c>
      <c r="V257" s="44" t="s">
        <v>79</v>
      </c>
      <c r="W257" s="49" t="s">
        <v>58</v>
      </c>
    </row>
    <row r="258" spans="2:23" x14ac:dyDescent="0.25">
      <c r="B258" s="43"/>
      <c r="C258" s="44"/>
      <c r="D258" s="44" t="s">
        <v>82</v>
      </c>
      <c r="E258" s="104"/>
      <c r="F258" s="45"/>
      <c r="G258" s="45" t="s">
        <v>58</v>
      </c>
      <c r="H258" s="45" t="s">
        <v>58</v>
      </c>
      <c r="I258" s="44"/>
      <c r="J258" s="105" t="s">
        <v>58</v>
      </c>
      <c r="K258" s="44"/>
      <c r="L258" s="44" t="s">
        <v>76</v>
      </c>
      <c r="M258" s="44"/>
      <c r="N258" s="48"/>
      <c r="O258" s="65">
        <v>4.6699999999999998E-2</v>
      </c>
      <c r="P258" s="48" t="s">
        <v>78</v>
      </c>
      <c r="Q258" s="44"/>
      <c r="R258" s="69"/>
      <c r="S258" s="151"/>
      <c r="T258" s="44" t="s">
        <v>58</v>
      </c>
      <c r="U258" s="44" t="s">
        <v>157</v>
      </c>
      <c r="V258" s="44" t="s">
        <v>79</v>
      </c>
      <c r="W258" s="49" t="s">
        <v>58</v>
      </c>
    </row>
    <row r="259" spans="2:23" x14ac:dyDescent="0.25">
      <c r="B259" s="43"/>
      <c r="C259" s="44"/>
      <c r="D259" s="44" t="s">
        <v>84</v>
      </c>
      <c r="E259" s="104"/>
      <c r="F259" s="45"/>
      <c r="G259" s="45" t="s">
        <v>58</v>
      </c>
      <c r="H259" s="45" t="s">
        <v>58</v>
      </c>
      <c r="I259" s="44"/>
      <c r="J259" s="105" t="s">
        <v>58</v>
      </c>
      <c r="K259" s="44"/>
      <c r="L259" s="44" t="s">
        <v>76</v>
      </c>
      <c r="M259" s="44"/>
      <c r="N259" s="48"/>
      <c r="O259" s="65">
        <v>9.3299999999999994E-2</v>
      </c>
      <c r="P259" s="48" t="s">
        <v>78</v>
      </c>
      <c r="Q259" s="44"/>
      <c r="R259" s="69"/>
      <c r="S259" s="151"/>
      <c r="T259" s="44" t="s">
        <v>58</v>
      </c>
      <c r="U259" s="44" t="s">
        <v>157</v>
      </c>
      <c r="V259" s="44" t="s">
        <v>79</v>
      </c>
      <c r="W259" s="49" t="s">
        <v>58</v>
      </c>
    </row>
    <row r="260" spans="2:23" ht="25" x14ac:dyDescent="0.25">
      <c r="B260" s="43"/>
      <c r="C260" s="44"/>
      <c r="D260" s="44" t="s">
        <v>88</v>
      </c>
      <c r="E260" s="104"/>
      <c r="F260" s="45"/>
      <c r="G260" s="45" t="s">
        <v>228</v>
      </c>
      <c r="H260" s="45" t="s">
        <v>58</v>
      </c>
      <c r="I260" s="44"/>
      <c r="J260" s="105" t="s">
        <v>58</v>
      </c>
      <c r="K260" s="44"/>
      <c r="L260" s="44" t="s">
        <v>76</v>
      </c>
      <c r="M260" s="44"/>
      <c r="N260" s="48"/>
      <c r="O260" s="65" t="s">
        <v>229</v>
      </c>
      <c r="P260" s="48" t="s">
        <v>78</v>
      </c>
      <c r="Q260" s="44"/>
      <c r="R260" s="69"/>
      <c r="S260" s="151"/>
      <c r="T260" s="44" t="s">
        <v>58</v>
      </c>
      <c r="U260" s="44" t="s">
        <v>157</v>
      </c>
      <c r="V260" s="44" t="s">
        <v>91</v>
      </c>
      <c r="W260" s="71" t="s">
        <v>230</v>
      </c>
    </row>
    <row r="261" spans="2:23" x14ac:dyDescent="0.25">
      <c r="B261" s="43"/>
      <c r="C261" s="44"/>
      <c r="D261" s="44" t="s">
        <v>93</v>
      </c>
      <c r="E261" s="45"/>
      <c r="F261" s="46"/>
      <c r="G261" s="46">
        <v>44197</v>
      </c>
      <c r="H261" s="46" t="s">
        <v>58</v>
      </c>
      <c r="I261" s="106"/>
      <c r="J261" s="44" t="s">
        <v>58</v>
      </c>
      <c r="K261" s="44"/>
      <c r="L261" s="44" t="s">
        <v>76</v>
      </c>
      <c r="M261" s="44"/>
      <c r="N261" s="48"/>
      <c r="O261" s="65">
        <v>0.95</v>
      </c>
      <c r="P261" s="48" t="s">
        <v>78</v>
      </c>
      <c r="Q261" s="44"/>
      <c r="R261" s="69"/>
      <c r="S261" s="151"/>
      <c r="T261" s="44" t="s">
        <v>58</v>
      </c>
      <c r="U261" s="44" t="s">
        <v>157</v>
      </c>
      <c r="V261" s="44" t="s">
        <v>91</v>
      </c>
      <c r="W261" s="49"/>
    </row>
    <row r="262" spans="2:23" x14ac:dyDescent="0.25">
      <c r="B262" s="43"/>
      <c r="C262" s="44"/>
      <c r="D262" s="44" t="s">
        <v>95</v>
      </c>
      <c r="E262" s="45"/>
      <c r="F262" s="45"/>
      <c r="G262" s="45" t="s">
        <v>58</v>
      </c>
      <c r="H262" s="45" t="s">
        <v>58</v>
      </c>
      <c r="I262" s="44"/>
      <c r="J262" s="44" t="s">
        <v>58</v>
      </c>
      <c r="K262" s="44"/>
      <c r="L262" s="44" t="s">
        <v>76</v>
      </c>
      <c r="M262" s="44"/>
      <c r="N262" s="48"/>
      <c r="O262" s="65">
        <v>1.86</v>
      </c>
      <c r="P262" s="48" t="s">
        <v>78</v>
      </c>
      <c r="Q262" s="44"/>
      <c r="R262" s="69"/>
      <c r="S262" s="151"/>
      <c r="T262" s="44" t="s">
        <v>58</v>
      </c>
      <c r="U262" s="44" t="s">
        <v>157</v>
      </c>
      <c r="V262" s="44" t="s">
        <v>91</v>
      </c>
      <c r="W262" s="49"/>
    </row>
    <row r="263" spans="2:23" x14ac:dyDescent="0.25">
      <c r="B263" s="43"/>
      <c r="C263" s="44"/>
      <c r="D263" s="44" t="s">
        <v>97</v>
      </c>
      <c r="E263" s="45"/>
      <c r="F263" s="45"/>
      <c r="G263" s="45" t="s">
        <v>58</v>
      </c>
      <c r="H263" s="45" t="s">
        <v>58</v>
      </c>
      <c r="I263" s="44"/>
      <c r="J263" s="44" t="s">
        <v>58</v>
      </c>
      <c r="K263" s="44"/>
      <c r="L263" s="44" t="s">
        <v>76</v>
      </c>
      <c r="M263" s="44"/>
      <c r="N263" s="48"/>
      <c r="O263" s="65">
        <v>3.8</v>
      </c>
      <c r="P263" s="48" t="s">
        <v>78</v>
      </c>
      <c r="Q263" s="44"/>
      <c r="R263" s="69"/>
      <c r="S263" s="151"/>
      <c r="T263" s="44" t="s">
        <v>58</v>
      </c>
      <c r="U263" s="44" t="s">
        <v>157</v>
      </c>
      <c r="V263" s="44" t="s">
        <v>91</v>
      </c>
      <c r="W263" s="49"/>
    </row>
    <row r="264" spans="2:23" x14ac:dyDescent="0.25">
      <c r="B264" s="43"/>
      <c r="C264" s="44"/>
      <c r="D264" s="44" t="s">
        <v>99</v>
      </c>
      <c r="E264" s="45"/>
      <c r="F264" s="45"/>
      <c r="G264" s="45" t="s">
        <v>58</v>
      </c>
      <c r="H264" s="45" t="s">
        <v>58</v>
      </c>
      <c r="I264" s="44"/>
      <c r="J264" s="44" t="s">
        <v>58</v>
      </c>
      <c r="K264" s="44"/>
      <c r="L264" s="44" t="s">
        <v>76</v>
      </c>
      <c r="M264" s="44"/>
      <c r="N264" s="48"/>
      <c r="O264" s="65">
        <v>10.54</v>
      </c>
      <c r="P264" s="48" t="s">
        <v>78</v>
      </c>
      <c r="Q264" s="44"/>
      <c r="R264" s="69"/>
      <c r="S264" s="151"/>
      <c r="T264" s="44" t="s">
        <v>58</v>
      </c>
      <c r="U264" s="44" t="s">
        <v>157</v>
      </c>
      <c r="V264" s="44" t="s">
        <v>91</v>
      </c>
      <c r="W264" s="49"/>
    </row>
    <row r="265" spans="2:23" ht="13" thickBot="1" x14ac:dyDescent="0.3">
      <c r="B265" s="130"/>
      <c r="C265" s="131"/>
      <c r="D265" s="131" t="s">
        <v>100</v>
      </c>
      <c r="E265" s="132"/>
      <c r="F265" s="132"/>
      <c r="G265" s="132" t="s">
        <v>58</v>
      </c>
      <c r="H265" s="132" t="s">
        <v>58</v>
      </c>
      <c r="I265" s="131"/>
      <c r="J265" s="131" t="s">
        <v>58</v>
      </c>
      <c r="K265" s="131"/>
      <c r="L265" s="131" t="s">
        <v>76</v>
      </c>
      <c r="M265" s="131"/>
      <c r="N265" s="133"/>
      <c r="O265" s="134">
        <v>10.54</v>
      </c>
      <c r="P265" s="133" t="s">
        <v>78</v>
      </c>
      <c r="Q265" s="131"/>
      <c r="R265" s="135"/>
      <c r="S265" s="151"/>
      <c r="T265" s="131" t="s">
        <v>58</v>
      </c>
      <c r="U265" s="131" t="s">
        <v>157</v>
      </c>
      <c r="V265" s="131" t="s">
        <v>91</v>
      </c>
      <c r="W265" s="136"/>
    </row>
    <row r="266" spans="2:23" ht="12.75" customHeight="1" x14ac:dyDescent="0.25">
      <c r="B266" s="31" t="s">
        <v>43</v>
      </c>
      <c r="C266" s="74" t="s">
        <v>241</v>
      </c>
      <c r="D266" s="32" t="s">
        <v>44</v>
      </c>
      <c r="E266" s="33">
        <v>43061</v>
      </c>
      <c r="F266" s="33">
        <v>46001</v>
      </c>
      <c r="G266" s="33" t="s">
        <v>232</v>
      </c>
      <c r="H266" s="33">
        <v>47118</v>
      </c>
      <c r="I266" s="32" t="s">
        <v>46</v>
      </c>
      <c r="J266" s="56">
        <v>6000</v>
      </c>
      <c r="K266" s="32" t="s">
        <v>48</v>
      </c>
      <c r="L266" s="32" t="s">
        <v>49</v>
      </c>
      <c r="M266" s="34">
        <f>362.57/365</f>
        <v>0.99334246575342466</v>
      </c>
      <c r="N266" s="35" t="s">
        <v>50</v>
      </c>
      <c r="O266" s="91"/>
      <c r="P266" s="35"/>
      <c r="Q266" s="35" t="s">
        <v>233</v>
      </c>
      <c r="R266" s="153" t="s">
        <v>267</v>
      </c>
      <c r="S266" s="32"/>
      <c r="T266" s="32" t="s">
        <v>53</v>
      </c>
      <c r="U266" s="32" t="s">
        <v>54</v>
      </c>
      <c r="V266" s="32" t="s">
        <v>55</v>
      </c>
      <c r="W266" s="111" t="s">
        <v>235</v>
      </c>
    </row>
    <row r="267" spans="2:23" ht="12.75" customHeight="1" x14ac:dyDescent="0.25">
      <c r="B267" s="20"/>
      <c r="C267" s="15"/>
      <c r="D267" s="15" t="s">
        <v>63</v>
      </c>
      <c r="E267" s="37"/>
      <c r="F267" s="37"/>
      <c r="G267" s="37" t="s">
        <v>58</v>
      </c>
      <c r="H267" s="37" t="s">
        <v>58</v>
      </c>
      <c r="I267" s="15"/>
      <c r="J267" s="16">
        <v>1500</v>
      </c>
      <c r="K267" s="15" t="s">
        <v>48</v>
      </c>
      <c r="L267" s="15" t="s">
        <v>49</v>
      </c>
      <c r="M267" s="16">
        <v>0</v>
      </c>
      <c r="N267" s="39" t="s">
        <v>50</v>
      </c>
      <c r="O267" s="92"/>
      <c r="P267" s="39"/>
      <c r="Q267" s="15"/>
      <c r="R267" s="154"/>
      <c r="S267" s="15"/>
      <c r="T267" s="15" t="s">
        <v>58</v>
      </c>
      <c r="U267" s="15" t="s">
        <v>54</v>
      </c>
      <c r="V267" s="15" t="s">
        <v>55</v>
      </c>
      <c r="W267" s="112" t="s">
        <v>58</v>
      </c>
    </row>
    <row r="268" spans="2:23" x14ac:dyDescent="0.25">
      <c r="B268" s="20"/>
      <c r="C268" s="15"/>
      <c r="D268" s="15" t="s">
        <v>60</v>
      </c>
      <c r="E268" s="37"/>
      <c r="F268" s="37"/>
      <c r="G268" s="37" t="s">
        <v>58</v>
      </c>
      <c r="H268" s="37" t="s">
        <v>58</v>
      </c>
      <c r="I268" s="15"/>
      <c r="J268" s="16">
        <v>6000</v>
      </c>
      <c r="K268" s="15" t="s">
        <v>48</v>
      </c>
      <c r="L268" s="15" t="s">
        <v>49</v>
      </c>
      <c r="M268" s="16">
        <v>0</v>
      </c>
      <c r="N268" s="39" t="s">
        <v>50</v>
      </c>
      <c r="O268" s="92"/>
      <c r="P268" s="39"/>
      <c r="Q268" s="15"/>
      <c r="R268" s="154"/>
      <c r="S268" s="15"/>
      <c r="T268" s="15" t="s">
        <v>58</v>
      </c>
      <c r="U268" s="15" t="s">
        <v>54</v>
      </c>
      <c r="V268" s="15" t="s">
        <v>55</v>
      </c>
      <c r="W268" s="112" t="s">
        <v>58</v>
      </c>
    </row>
    <row r="269" spans="2:23" x14ac:dyDescent="0.25">
      <c r="B269" s="20"/>
      <c r="C269" s="15"/>
      <c r="D269" s="15" t="s">
        <v>61</v>
      </c>
      <c r="E269" s="37"/>
      <c r="F269" s="37"/>
      <c r="G269" s="37" t="s">
        <v>58</v>
      </c>
      <c r="H269" s="37" t="s">
        <v>58</v>
      </c>
      <c r="I269" s="15"/>
      <c r="J269" s="16">
        <v>1500</v>
      </c>
      <c r="K269" s="15" t="s">
        <v>48</v>
      </c>
      <c r="L269" s="15" t="s">
        <v>49</v>
      </c>
      <c r="M269" s="16">
        <v>0</v>
      </c>
      <c r="N269" s="39" t="s">
        <v>50</v>
      </c>
      <c r="O269" s="92"/>
      <c r="P269" s="39"/>
      <c r="Q269" s="15"/>
      <c r="R269" s="154"/>
      <c r="S269" s="15"/>
      <c r="T269" s="15" t="s">
        <v>58</v>
      </c>
      <c r="U269" s="15" t="s">
        <v>54</v>
      </c>
      <c r="V269" s="15" t="s">
        <v>55</v>
      </c>
      <c r="W269" s="112" t="s">
        <v>58</v>
      </c>
    </row>
    <row r="270" spans="2:23" x14ac:dyDescent="0.25">
      <c r="B270" s="20"/>
      <c r="C270" s="15"/>
      <c r="D270" s="15" t="s">
        <v>71</v>
      </c>
      <c r="E270" s="37"/>
      <c r="F270" s="37"/>
      <c r="G270" s="37" t="s">
        <v>58</v>
      </c>
      <c r="H270" s="37" t="s">
        <v>58</v>
      </c>
      <c r="I270" s="15"/>
      <c r="J270" s="16">
        <v>360000</v>
      </c>
      <c r="K270" s="15" t="s">
        <v>73</v>
      </c>
      <c r="L270" s="15" t="s">
        <v>49</v>
      </c>
      <c r="M270" s="16">
        <v>0</v>
      </c>
      <c r="N270" s="39" t="s">
        <v>50</v>
      </c>
      <c r="O270" s="92"/>
      <c r="P270" s="39"/>
      <c r="Q270" s="15"/>
      <c r="R270" s="154"/>
      <c r="S270" s="63"/>
      <c r="T270" s="15" t="s">
        <v>58</v>
      </c>
      <c r="U270" s="15" t="s">
        <v>54</v>
      </c>
      <c r="V270" s="15" t="s">
        <v>55</v>
      </c>
      <c r="W270" s="112" t="s">
        <v>58</v>
      </c>
    </row>
    <row r="271" spans="2:23" ht="13.5" customHeight="1" x14ac:dyDescent="0.25">
      <c r="B271" s="20"/>
      <c r="C271" s="15"/>
      <c r="D271" s="15" t="s">
        <v>110</v>
      </c>
      <c r="E271" s="37"/>
      <c r="F271" s="37"/>
      <c r="G271" s="37" t="s">
        <v>58</v>
      </c>
      <c r="H271" s="37" t="s">
        <v>58</v>
      </c>
      <c r="I271" s="15"/>
      <c r="J271" s="16">
        <v>3000</v>
      </c>
      <c r="K271" s="15" t="s">
        <v>48</v>
      </c>
      <c r="L271" s="15" t="s">
        <v>49</v>
      </c>
      <c r="M271" s="17">
        <f>26.37/365</f>
        <v>7.2246575342465758E-2</v>
      </c>
      <c r="N271" s="39" t="s">
        <v>50</v>
      </c>
      <c r="O271" s="92"/>
      <c r="P271" s="39"/>
      <c r="Q271" s="15" t="s">
        <v>236</v>
      </c>
      <c r="R271" s="154"/>
      <c r="S271" s="63"/>
      <c r="T271" s="15" t="s">
        <v>58</v>
      </c>
      <c r="U271" s="15" t="s">
        <v>54</v>
      </c>
      <c r="V271" s="15" t="s">
        <v>55</v>
      </c>
      <c r="W271" s="112" t="s">
        <v>58</v>
      </c>
    </row>
    <row r="272" spans="2:23" ht="13.5" customHeight="1" x14ac:dyDescent="0.25">
      <c r="B272" s="20"/>
      <c r="C272" s="15"/>
      <c r="D272" s="15" t="s">
        <v>44</v>
      </c>
      <c r="E272" s="37"/>
      <c r="F272" s="37"/>
      <c r="G272" s="37">
        <v>46002</v>
      </c>
      <c r="H272" s="37">
        <v>46387</v>
      </c>
      <c r="I272" s="15"/>
      <c r="J272" s="16">
        <v>3000</v>
      </c>
      <c r="K272" s="15" t="s">
        <v>48</v>
      </c>
      <c r="L272" s="15" t="s">
        <v>49</v>
      </c>
      <c r="M272" s="17">
        <f>362.57/365</f>
        <v>0.99334246575342466</v>
      </c>
      <c r="N272" s="39" t="s">
        <v>50</v>
      </c>
      <c r="O272" s="92"/>
      <c r="P272" s="39"/>
      <c r="Q272" s="15" t="s">
        <v>233</v>
      </c>
      <c r="R272" s="148"/>
      <c r="S272" s="63"/>
      <c r="T272" s="15" t="s">
        <v>58</v>
      </c>
      <c r="U272" s="15" t="s">
        <v>54</v>
      </c>
      <c r="V272" s="15" t="s">
        <v>55</v>
      </c>
      <c r="W272" s="112" t="s">
        <v>58</v>
      </c>
    </row>
    <row r="273" spans="2:23" ht="13.5" customHeight="1" x14ac:dyDescent="0.25">
      <c r="B273" s="20"/>
      <c r="C273" s="15"/>
      <c r="D273" s="15" t="s">
        <v>63</v>
      </c>
      <c r="E273" s="37"/>
      <c r="F273" s="37"/>
      <c r="G273" s="37" t="s">
        <v>58</v>
      </c>
      <c r="H273" s="37" t="s">
        <v>58</v>
      </c>
      <c r="I273" s="15"/>
      <c r="J273" s="16">
        <v>750</v>
      </c>
      <c r="K273" s="15" t="s">
        <v>48</v>
      </c>
      <c r="L273" s="15" t="s">
        <v>49</v>
      </c>
      <c r="M273" s="16">
        <v>0</v>
      </c>
      <c r="N273" s="39" t="s">
        <v>50</v>
      </c>
      <c r="O273" s="92"/>
      <c r="P273" s="39"/>
      <c r="Q273" s="15"/>
      <c r="R273" s="148"/>
      <c r="S273" s="63"/>
      <c r="T273" s="15" t="s">
        <v>58</v>
      </c>
      <c r="U273" s="15" t="s">
        <v>54</v>
      </c>
      <c r="V273" s="15" t="s">
        <v>55</v>
      </c>
      <c r="W273" s="112" t="s">
        <v>58</v>
      </c>
    </row>
    <row r="274" spans="2:23" ht="13.5" customHeight="1" x14ac:dyDescent="0.25">
      <c r="B274" s="20"/>
      <c r="C274" s="15"/>
      <c r="D274" s="15" t="s">
        <v>60</v>
      </c>
      <c r="E274" s="37"/>
      <c r="F274" s="37"/>
      <c r="G274" s="37" t="s">
        <v>58</v>
      </c>
      <c r="H274" s="37" t="s">
        <v>58</v>
      </c>
      <c r="I274" s="15"/>
      <c r="J274" s="16">
        <v>3000</v>
      </c>
      <c r="K274" s="15" t="s">
        <v>48</v>
      </c>
      <c r="L274" s="15" t="s">
        <v>49</v>
      </c>
      <c r="M274" s="16">
        <v>0</v>
      </c>
      <c r="N274" s="39" t="s">
        <v>50</v>
      </c>
      <c r="O274" s="92"/>
      <c r="P274" s="39"/>
      <c r="Q274" s="15"/>
      <c r="R274" s="148"/>
      <c r="S274" s="63"/>
      <c r="T274" s="15" t="s">
        <v>58</v>
      </c>
      <c r="U274" s="15" t="s">
        <v>54</v>
      </c>
      <c r="V274" s="15" t="s">
        <v>55</v>
      </c>
      <c r="W274" s="112" t="s">
        <v>58</v>
      </c>
    </row>
    <row r="275" spans="2:23" ht="13.5" customHeight="1" x14ac:dyDescent="0.25">
      <c r="B275" s="20"/>
      <c r="C275" s="15"/>
      <c r="D275" s="15" t="s">
        <v>61</v>
      </c>
      <c r="E275" s="37"/>
      <c r="F275" s="37"/>
      <c r="G275" s="37" t="s">
        <v>58</v>
      </c>
      <c r="H275" s="37" t="s">
        <v>58</v>
      </c>
      <c r="I275" s="15"/>
      <c r="J275" s="16">
        <v>750</v>
      </c>
      <c r="K275" s="15" t="s">
        <v>48</v>
      </c>
      <c r="L275" s="15" t="s">
        <v>49</v>
      </c>
      <c r="M275" s="16">
        <v>0</v>
      </c>
      <c r="N275" s="39" t="s">
        <v>50</v>
      </c>
      <c r="O275" s="92"/>
      <c r="P275" s="39"/>
      <c r="Q275" s="15"/>
      <c r="R275" s="148"/>
      <c r="S275" s="63"/>
      <c r="T275" s="15" t="s">
        <v>58</v>
      </c>
      <c r="U275" s="15" t="s">
        <v>54</v>
      </c>
      <c r="V275" s="15" t="s">
        <v>55</v>
      </c>
      <c r="W275" s="112" t="s">
        <v>58</v>
      </c>
    </row>
    <row r="276" spans="2:23" ht="13.5" customHeight="1" x14ac:dyDescent="0.25">
      <c r="B276" s="20"/>
      <c r="C276" s="15"/>
      <c r="D276" s="15" t="s">
        <v>71</v>
      </c>
      <c r="E276" s="37"/>
      <c r="F276" s="37"/>
      <c r="G276" s="37" t="s">
        <v>58</v>
      </c>
      <c r="H276" s="37" t="s">
        <v>58</v>
      </c>
      <c r="I276" s="15"/>
      <c r="J276" s="16">
        <v>90000</v>
      </c>
      <c r="K276" s="15" t="s">
        <v>73</v>
      </c>
      <c r="L276" s="15" t="s">
        <v>49</v>
      </c>
      <c r="M276" s="16">
        <v>0</v>
      </c>
      <c r="N276" s="39" t="s">
        <v>50</v>
      </c>
      <c r="O276" s="92"/>
      <c r="P276" s="39"/>
      <c r="Q276" s="15"/>
      <c r="R276" s="148"/>
      <c r="S276" s="63"/>
      <c r="T276" s="15" t="s">
        <v>58</v>
      </c>
      <c r="U276" s="15" t="s">
        <v>54</v>
      </c>
      <c r="V276" s="15" t="s">
        <v>55</v>
      </c>
      <c r="W276" s="112" t="s">
        <v>58</v>
      </c>
    </row>
    <row r="277" spans="2:23" ht="13.5" customHeight="1" x14ac:dyDescent="0.25">
      <c r="B277" s="20"/>
      <c r="C277" s="15"/>
      <c r="D277" s="15" t="s">
        <v>110</v>
      </c>
      <c r="E277" s="37"/>
      <c r="F277" s="37"/>
      <c r="G277" s="37" t="s">
        <v>58</v>
      </c>
      <c r="H277" s="37" t="s">
        <v>58</v>
      </c>
      <c r="I277" s="15"/>
      <c r="J277" s="16">
        <v>1500</v>
      </c>
      <c r="K277" s="15" t="s">
        <v>48</v>
      </c>
      <c r="L277" s="15" t="s">
        <v>49</v>
      </c>
      <c r="M277" s="17">
        <f>26.37/365</f>
        <v>7.2246575342465758E-2</v>
      </c>
      <c r="N277" s="39" t="s">
        <v>50</v>
      </c>
      <c r="O277" s="92"/>
      <c r="P277" s="39"/>
      <c r="Q277" s="15" t="s">
        <v>236</v>
      </c>
      <c r="R277" s="148"/>
      <c r="S277" s="63"/>
      <c r="T277" s="15" t="s">
        <v>58</v>
      </c>
      <c r="U277" s="15" t="s">
        <v>54</v>
      </c>
      <c r="V277" s="15" t="s">
        <v>55</v>
      </c>
      <c r="W277" s="112" t="s">
        <v>58</v>
      </c>
    </row>
    <row r="278" spans="2:23" ht="25.5" customHeight="1" x14ac:dyDescent="0.25">
      <c r="B278" s="43"/>
      <c r="C278" s="44"/>
      <c r="D278" s="44" t="s">
        <v>74</v>
      </c>
      <c r="E278" s="45"/>
      <c r="F278" s="45"/>
      <c r="G278" s="45" t="s">
        <v>232</v>
      </c>
      <c r="H278" s="45">
        <f>H266</f>
        <v>47118</v>
      </c>
      <c r="I278" s="44"/>
      <c r="J278" s="47" t="s">
        <v>75</v>
      </c>
      <c r="K278" s="44"/>
      <c r="L278" s="44" t="s">
        <v>76</v>
      </c>
      <c r="M278" s="44"/>
      <c r="N278" s="48"/>
      <c r="O278" s="65">
        <v>8.3299999999999999E-2</v>
      </c>
      <c r="P278" s="48" t="s">
        <v>78</v>
      </c>
      <c r="Q278" s="44"/>
      <c r="R278" s="109"/>
      <c r="S278" s="150" t="s">
        <v>234</v>
      </c>
      <c r="T278" s="44" t="s">
        <v>58</v>
      </c>
      <c r="U278" s="44" t="s">
        <v>54</v>
      </c>
      <c r="V278" s="44" t="s">
        <v>79</v>
      </c>
      <c r="W278" s="71" t="s">
        <v>237</v>
      </c>
    </row>
    <row r="279" spans="2:23" ht="15" customHeight="1" x14ac:dyDescent="0.25">
      <c r="B279" s="43"/>
      <c r="C279" s="44"/>
      <c r="D279" s="44" t="s">
        <v>81</v>
      </c>
      <c r="E279" s="45"/>
      <c r="F279" s="45"/>
      <c r="G279" s="45" t="s">
        <v>58</v>
      </c>
      <c r="H279" s="45" t="s">
        <v>58</v>
      </c>
      <c r="I279" s="44"/>
      <c r="J279" s="47" t="s">
        <v>58</v>
      </c>
      <c r="K279" s="44"/>
      <c r="L279" s="44" t="s">
        <v>76</v>
      </c>
      <c r="M279" s="44"/>
      <c r="N279" s="48"/>
      <c r="O279" s="65">
        <v>8.3299999999999999E-2</v>
      </c>
      <c r="P279" s="48" t="s">
        <v>78</v>
      </c>
      <c r="Q279" s="44"/>
      <c r="R279" s="69"/>
      <c r="S279" s="151"/>
      <c r="T279" s="44" t="s">
        <v>58</v>
      </c>
      <c r="U279" s="44" t="s">
        <v>54</v>
      </c>
      <c r="V279" s="44" t="s">
        <v>79</v>
      </c>
      <c r="W279" s="49" t="s">
        <v>58</v>
      </c>
    </row>
    <row r="280" spans="2:23" ht="15" customHeight="1" x14ac:dyDescent="0.25">
      <c r="B280" s="43"/>
      <c r="C280" s="44"/>
      <c r="D280" s="44" t="s">
        <v>82</v>
      </c>
      <c r="E280" s="45"/>
      <c r="F280" s="45"/>
      <c r="G280" s="45" t="s">
        <v>58</v>
      </c>
      <c r="H280" s="45" t="s">
        <v>58</v>
      </c>
      <c r="I280" s="44"/>
      <c r="J280" s="47" t="s">
        <v>58</v>
      </c>
      <c r="K280" s="44"/>
      <c r="L280" s="44" t="s">
        <v>76</v>
      </c>
      <c r="M280" s="44"/>
      <c r="N280" s="48"/>
      <c r="O280" s="65">
        <v>4.1700000000000001E-2</v>
      </c>
      <c r="P280" s="48" t="s">
        <v>78</v>
      </c>
      <c r="Q280" s="44"/>
      <c r="R280" s="69"/>
      <c r="S280" s="151"/>
      <c r="T280" s="44" t="s">
        <v>58</v>
      </c>
      <c r="U280" s="44" t="s">
        <v>54</v>
      </c>
      <c r="V280" s="44" t="s">
        <v>79</v>
      </c>
      <c r="W280" s="49" t="s">
        <v>58</v>
      </c>
    </row>
    <row r="281" spans="2:23" ht="15" customHeight="1" x14ac:dyDescent="0.25">
      <c r="B281" s="43"/>
      <c r="C281" s="44"/>
      <c r="D281" s="44" t="s">
        <v>84</v>
      </c>
      <c r="E281" s="45"/>
      <c r="F281" s="45"/>
      <c r="G281" s="45" t="s">
        <v>58</v>
      </c>
      <c r="H281" s="45" t="s">
        <v>58</v>
      </c>
      <c r="I281" s="44"/>
      <c r="J281" s="47" t="s">
        <v>58</v>
      </c>
      <c r="K281" s="44"/>
      <c r="L281" s="44" t="s">
        <v>76</v>
      </c>
      <c r="M281" s="44"/>
      <c r="N281" s="48"/>
      <c r="O281" s="65">
        <v>8.3299999999999999E-2</v>
      </c>
      <c r="P281" s="48" t="s">
        <v>78</v>
      </c>
      <c r="Q281" s="44"/>
      <c r="R281" s="69"/>
      <c r="S281" s="151"/>
      <c r="T281" s="44" t="s">
        <v>58</v>
      </c>
      <c r="U281" s="44" t="s">
        <v>54</v>
      </c>
      <c r="V281" s="44" t="s">
        <v>79</v>
      </c>
      <c r="W281" s="49" t="s">
        <v>58</v>
      </c>
    </row>
    <row r="282" spans="2:23" ht="39" customHeight="1" x14ac:dyDescent="0.25">
      <c r="B282" s="43"/>
      <c r="C282" s="44"/>
      <c r="D282" s="44" t="s">
        <v>88</v>
      </c>
      <c r="E282" s="45"/>
      <c r="F282" s="45"/>
      <c r="G282" s="45">
        <v>45017</v>
      </c>
      <c r="H282" s="45" t="s">
        <v>58</v>
      </c>
      <c r="I282" s="44"/>
      <c r="J282" s="47" t="s">
        <v>58</v>
      </c>
      <c r="K282" s="44"/>
      <c r="L282" s="44" t="s">
        <v>76</v>
      </c>
      <c r="M282" s="44"/>
      <c r="N282" s="48"/>
      <c r="O282" s="110" t="s">
        <v>238</v>
      </c>
      <c r="P282" s="48" t="s">
        <v>78</v>
      </c>
      <c r="Q282" s="44"/>
      <c r="R282" s="69"/>
      <c r="S282" s="151"/>
      <c r="T282" s="44" t="s">
        <v>58</v>
      </c>
      <c r="U282" s="44" t="s">
        <v>54</v>
      </c>
      <c r="V282" s="44" t="s">
        <v>91</v>
      </c>
      <c r="W282" s="71" t="s">
        <v>239</v>
      </c>
    </row>
    <row r="283" spans="2:23" ht="15" customHeight="1" x14ac:dyDescent="0.25">
      <c r="B283" s="43"/>
      <c r="C283" s="44"/>
      <c r="D283" s="44" t="s">
        <v>93</v>
      </c>
      <c r="E283" s="45"/>
      <c r="F283" s="45"/>
      <c r="G283" s="45" t="s">
        <v>232</v>
      </c>
      <c r="H283" s="45" t="s">
        <v>58</v>
      </c>
      <c r="I283" s="44"/>
      <c r="J283" s="47" t="s">
        <v>58</v>
      </c>
      <c r="K283" s="44"/>
      <c r="L283" s="44" t="s">
        <v>76</v>
      </c>
      <c r="M283" s="44"/>
      <c r="N283" s="48"/>
      <c r="O283" s="110">
        <v>0.95</v>
      </c>
      <c r="P283" s="48" t="s">
        <v>78</v>
      </c>
      <c r="Q283" s="44"/>
      <c r="R283" s="69"/>
      <c r="S283" s="151"/>
      <c r="T283" s="44" t="s">
        <v>58</v>
      </c>
      <c r="U283" s="44" t="s">
        <v>54</v>
      </c>
      <c r="V283" s="44" t="s">
        <v>91</v>
      </c>
      <c r="W283" s="71" t="s">
        <v>240</v>
      </c>
    </row>
    <row r="284" spans="2:23" ht="15" customHeight="1" x14ac:dyDescent="0.25">
      <c r="B284" s="43"/>
      <c r="C284" s="44"/>
      <c r="D284" s="44" t="s">
        <v>95</v>
      </c>
      <c r="E284" s="45"/>
      <c r="F284" s="45"/>
      <c r="G284" s="45" t="s">
        <v>58</v>
      </c>
      <c r="H284" s="45" t="s">
        <v>58</v>
      </c>
      <c r="I284" s="44"/>
      <c r="J284" s="47" t="s">
        <v>58</v>
      </c>
      <c r="K284" s="44"/>
      <c r="L284" s="44" t="s">
        <v>76</v>
      </c>
      <c r="M284" s="44"/>
      <c r="N284" s="48"/>
      <c r="O284" s="110">
        <v>1.66</v>
      </c>
      <c r="P284" s="48" t="s">
        <v>78</v>
      </c>
      <c r="Q284" s="44"/>
      <c r="R284" s="69"/>
      <c r="S284" s="151"/>
      <c r="T284" s="44" t="s">
        <v>58</v>
      </c>
      <c r="U284" s="44" t="s">
        <v>54</v>
      </c>
      <c r="V284" s="44" t="s">
        <v>91</v>
      </c>
      <c r="W284" s="49" t="s">
        <v>58</v>
      </c>
    </row>
    <row r="285" spans="2:23" ht="15" customHeight="1" x14ac:dyDescent="0.25">
      <c r="B285" s="43"/>
      <c r="C285" s="44"/>
      <c r="D285" s="44" t="s">
        <v>97</v>
      </c>
      <c r="E285" s="45"/>
      <c r="F285" s="45"/>
      <c r="G285" s="45" t="s">
        <v>58</v>
      </c>
      <c r="H285" s="45" t="s">
        <v>58</v>
      </c>
      <c r="I285" s="44"/>
      <c r="J285" s="47" t="s">
        <v>58</v>
      </c>
      <c r="K285" s="44"/>
      <c r="L285" s="44" t="s">
        <v>76</v>
      </c>
      <c r="M285" s="44"/>
      <c r="N285" s="48"/>
      <c r="O285" s="110">
        <v>3.8</v>
      </c>
      <c r="P285" s="48" t="s">
        <v>78</v>
      </c>
      <c r="Q285" s="44"/>
      <c r="R285" s="69"/>
      <c r="S285" s="151"/>
      <c r="T285" s="44" t="s">
        <v>58</v>
      </c>
      <c r="U285" s="44" t="s">
        <v>54</v>
      </c>
      <c r="V285" s="44" t="s">
        <v>91</v>
      </c>
      <c r="W285" s="49" t="s">
        <v>58</v>
      </c>
    </row>
    <row r="286" spans="2:23" ht="15" customHeight="1" x14ac:dyDescent="0.25">
      <c r="B286" s="43"/>
      <c r="C286" s="44"/>
      <c r="D286" s="44" t="s">
        <v>99</v>
      </c>
      <c r="E286" s="45"/>
      <c r="F286" s="45"/>
      <c r="G286" s="45" t="s">
        <v>58</v>
      </c>
      <c r="H286" s="45" t="s">
        <v>58</v>
      </c>
      <c r="I286" s="44"/>
      <c r="J286" s="47" t="s">
        <v>58</v>
      </c>
      <c r="K286" s="44"/>
      <c r="L286" s="44" t="s">
        <v>76</v>
      </c>
      <c r="M286" s="44"/>
      <c r="N286" s="48"/>
      <c r="O286" s="110">
        <v>10.55</v>
      </c>
      <c r="P286" s="48" t="s">
        <v>78</v>
      </c>
      <c r="Q286" s="44"/>
      <c r="R286" s="69"/>
      <c r="S286" s="151"/>
      <c r="T286" s="44" t="s">
        <v>58</v>
      </c>
      <c r="U286" s="44" t="s">
        <v>54</v>
      </c>
      <c r="V286" s="44" t="s">
        <v>91</v>
      </c>
      <c r="W286" s="49" t="s">
        <v>58</v>
      </c>
    </row>
    <row r="287" spans="2:23" ht="15.75" customHeight="1" thickBot="1" x14ac:dyDescent="0.3">
      <c r="B287" s="50"/>
      <c r="C287" s="51"/>
      <c r="D287" s="51" t="s">
        <v>100</v>
      </c>
      <c r="E287" s="52"/>
      <c r="F287" s="52"/>
      <c r="G287" s="52" t="s">
        <v>58</v>
      </c>
      <c r="H287" s="52" t="s">
        <v>58</v>
      </c>
      <c r="I287" s="51"/>
      <c r="J287" s="53" t="s">
        <v>58</v>
      </c>
      <c r="K287" s="51"/>
      <c r="L287" s="51" t="s">
        <v>76</v>
      </c>
      <c r="M287" s="51"/>
      <c r="N287" s="54"/>
      <c r="O287" s="113">
        <v>10.55</v>
      </c>
      <c r="P287" s="54" t="s">
        <v>78</v>
      </c>
      <c r="Q287" s="51"/>
      <c r="R287" s="73"/>
      <c r="S287" s="152"/>
      <c r="T287" s="51" t="s">
        <v>58</v>
      </c>
      <c r="U287" s="51" t="s">
        <v>54</v>
      </c>
      <c r="V287" s="51" t="s">
        <v>91</v>
      </c>
      <c r="W287" s="55" t="s">
        <v>58</v>
      </c>
    </row>
    <row r="288" spans="2:23" x14ac:dyDescent="0.25">
      <c r="B288" s="31" t="s">
        <v>43</v>
      </c>
      <c r="C288" s="74" t="s">
        <v>249</v>
      </c>
      <c r="D288" s="32" t="s">
        <v>44</v>
      </c>
      <c r="E288" s="33">
        <v>44620</v>
      </c>
      <c r="F288" s="33">
        <v>45579</v>
      </c>
      <c r="G288" s="33" t="s">
        <v>242</v>
      </c>
      <c r="H288" s="33">
        <v>46387</v>
      </c>
      <c r="I288" s="32" t="s">
        <v>46</v>
      </c>
      <c r="J288" s="56">
        <v>8000</v>
      </c>
      <c r="K288" s="32" t="s">
        <v>48</v>
      </c>
      <c r="L288" s="32" t="s">
        <v>49</v>
      </c>
      <c r="M288" s="34">
        <f>360.54/365</f>
        <v>0.98778082191780825</v>
      </c>
      <c r="N288" s="35" t="s">
        <v>50</v>
      </c>
      <c r="O288" s="35"/>
      <c r="P288" s="35"/>
      <c r="Q288" s="32" t="s">
        <v>243</v>
      </c>
      <c r="R288" s="153" t="s">
        <v>268</v>
      </c>
      <c r="S288" s="32"/>
      <c r="T288" s="32" t="s">
        <v>53</v>
      </c>
      <c r="U288" s="32" t="s">
        <v>54</v>
      </c>
      <c r="V288" s="32" t="s">
        <v>55</v>
      </c>
      <c r="W288" s="36" t="s">
        <v>245</v>
      </c>
    </row>
    <row r="289" spans="2:23" x14ac:dyDescent="0.25">
      <c r="B289" s="20"/>
      <c r="C289" s="15"/>
      <c r="D289" s="38" t="s">
        <v>60</v>
      </c>
      <c r="E289" s="37"/>
      <c r="F289" s="37"/>
      <c r="G289" s="37" t="s">
        <v>58</v>
      </c>
      <c r="H289" s="37" t="s">
        <v>58</v>
      </c>
      <c r="I289" s="15"/>
      <c r="J289" s="93">
        <v>8000</v>
      </c>
      <c r="K289" s="38" t="s">
        <v>48</v>
      </c>
      <c r="L289" s="38" t="s">
        <v>49</v>
      </c>
      <c r="M289" s="93">
        <v>0</v>
      </c>
      <c r="N289" s="79" t="s">
        <v>50</v>
      </c>
      <c r="O289" s="79"/>
      <c r="P289" s="79"/>
      <c r="Q289" s="38"/>
      <c r="R289" s="154"/>
      <c r="S289" s="15"/>
      <c r="T289" s="15" t="s">
        <v>58</v>
      </c>
      <c r="U289" s="15" t="s">
        <v>54</v>
      </c>
      <c r="V289" s="38" t="s">
        <v>55</v>
      </c>
      <c r="W289" s="40" t="s">
        <v>58</v>
      </c>
    </row>
    <row r="290" spans="2:23" x14ac:dyDescent="0.25">
      <c r="B290" s="20"/>
      <c r="C290" s="15"/>
      <c r="D290" s="15" t="s">
        <v>61</v>
      </c>
      <c r="E290" s="37"/>
      <c r="F290" s="37"/>
      <c r="G290" s="37" t="s">
        <v>58</v>
      </c>
      <c r="H290" s="37" t="s">
        <v>58</v>
      </c>
      <c r="I290" s="15"/>
      <c r="J290" s="16">
        <v>2000</v>
      </c>
      <c r="K290" s="15" t="s">
        <v>48</v>
      </c>
      <c r="L290" s="15" t="s">
        <v>49</v>
      </c>
      <c r="M290" s="16">
        <v>0</v>
      </c>
      <c r="N290" s="39" t="s">
        <v>50</v>
      </c>
      <c r="O290" s="39"/>
      <c r="P290" s="39"/>
      <c r="Q290" s="15"/>
      <c r="R290" s="154"/>
      <c r="S290" s="15"/>
      <c r="T290" s="15" t="s">
        <v>58</v>
      </c>
      <c r="U290" s="15" t="s">
        <v>54</v>
      </c>
      <c r="V290" s="15" t="s">
        <v>55</v>
      </c>
      <c r="W290" s="40" t="s">
        <v>58</v>
      </c>
    </row>
    <row r="291" spans="2:23" x14ac:dyDescent="0.25">
      <c r="B291" s="20"/>
      <c r="C291" s="15"/>
      <c r="D291" s="15" t="s">
        <v>63</v>
      </c>
      <c r="E291" s="37"/>
      <c r="F291" s="37"/>
      <c r="G291" s="37" t="s">
        <v>58</v>
      </c>
      <c r="H291" s="37" t="s">
        <v>58</v>
      </c>
      <c r="I291" s="15"/>
      <c r="J291" s="16">
        <v>2000</v>
      </c>
      <c r="K291" s="15" t="s">
        <v>48</v>
      </c>
      <c r="L291" s="15" t="s">
        <v>49</v>
      </c>
      <c r="M291" s="16">
        <v>0</v>
      </c>
      <c r="N291" s="39" t="s">
        <v>50</v>
      </c>
      <c r="O291" s="39"/>
      <c r="P291" s="39"/>
      <c r="Q291" s="15"/>
      <c r="R291" s="154"/>
      <c r="S291" s="15"/>
      <c r="T291" s="15" t="s">
        <v>58</v>
      </c>
      <c r="U291" s="15" t="s">
        <v>54</v>
      </c>
      <c r="V291" s="15" t="s">
        <v>55</v>
      </c>
      <c r="W291" s="40" t="s">
        <v>58</v>
      </c>
    </row>
    <row r="292" spans="2:23" x14ac:dyDescent="0.25">
      <c r="B292" s="20"/>
      <c r="C292" s="15"/>
      <c r="D292" s="15" t="s">
        <v>71</v>
      </c>
      <c r="E292" s="37"/>
      <c r="F292" s="37"/>
      <c r="G292" s="37" t="s">
        <v>58</v>
      </c>
      <c r="H292" s="37">
        <v>45291</v>
      </c>
      <c r="I292" s="15"/>
      <c r="J292" s="16">
        <v>370000</v>
      </c>
      <c r="K292" s="15" t="s">
        <v>73</v>
      </c>
      <c r="L292" s="15" t="s">
        <v>49</v>
      </c>
      <c r="M292" s="16">
        <v>0</v>
      </c>
      <c r="N292" s="39" t="s">
        <v>50</v>
      </c>
      <c r="O292" s="39"/>
      <c r="P292" s="39"/>
      <c r="Q292" s="15"/>
      <c r="R292" s="154"/>
      <c r="S292" s="63"/>
      <c r="T292" s="15" t="s">
        <v>58</v>
      </c>
      <c r="U292" s="15" t="s">
        <v>54</v>
      </c>
      <c r="V292" s="15" t="s">
        <v>55</v>
      </c>
      <c r="W292" s="40" t="s">
        <v>58</v>
      </c>
    </row>
    <row r="293" spans="2:23" x14ac:dyDescent="0.25">
      <c r="B293" s="20"/>
      <c r="C293" s="15"/>
      <c r="D293" s="15" t="s">
        <v>71</v>
      </c>
      <c r="E293" s="37"/>
      <c r="F293" s="37"/>
      <c r="G293" s="85">
        <v>45292</v>
      </c>
      <c r="H293" s="37">
        <v>46387</v>
      </c>
      <c r="I293" s="15"/>
      <c r="J293" s="16">
        <v>320000</v>
      </c>
      <c r="K293" s="15" t="s">
        <v>73</v>
      </c>
      <c r="L293" s="15" t="s">
        <v>49</v>
      </c>
      <c r="M293" s="16">
        <v>0</v>
      </c>
      <c r="N293" s="39" t="s">
        <v>50</v>
      </c>
      <c r="O293" s="39"/>
      <c r="P293" s="39"/>
      <c r="Q293" s="15"/>
      <c r="R293" s="154"/>
      <c r="S293" s="63"/>
      <c r="T293" s="15" t="s">
        <v>58</v>
      </c>
      <c r="U293" s="15" t="s">
        <v>54</v>
      </c>
      <c r="V293" s="15" t="s">
        <v>55</v>
      </c>
      <c r="W293" s="40"/>
    </row>
    <row r="294" spans="2:23" x14ac:dyDescent="0.25">
      <c r="B294" s="20"/>
      <c r="C294" s="15"/>
      <c r="D294" s="15" t="s">
        <v>57</v>
      </c>
      <c r="E294" s="37"/>
      <c r="F294" s="37"/>
      <c r="G294" s="37">
        <v>44621</v>
      </c>
      <c r="H294" s="37" t="s">
        <v>58</v>
      </c>
      <c r="I294" s="15"/>
      <c r="J294" s="16">
        <v>0</v>
      </c>
      <c r="K294" s="15" t="s">
        <v>48</v>
      </c>
      <c r="L294" s="15" t="s">
        <v>49</v>
      </c>
      <c r="M294" s="17">
        <f>27.35/365</f>
        <v>7.4931506849315072E-2</v>
      </c>
      <c r="N294" s="39" t="s">
        <v>50</v>
      </c>
      <c r="O294" s="39"/>
      <c r="P294" s="39"/>
      <c r="Q294" s="15" t="s">
        <v>246</v>
      </c>
      <c r="R294" s="155"/>
      <c r="S294" s="63"/>
      <c r="T294" s="15" t="s">
        <v>58</v>
      </c>
      <c r="U294" s="15" t="s">
        <v>54</v>
      </c>
      <c r="V294" s="15" t="s">
        <v>55</v>
      </c>
      <c r="W294" s="40"/>
    </row>
    <row r="295" spans="2:23" x14ac:dyDescent="0.25">
      <c r="B295" s="43"/>
      <c r="C295" s="44"/>
      <c r="D295" s="44" t="s">
        <v>74</v>
      </c>
      <c r="E295" s="45"/>
      <c r="F295" s="45"/>
      <c r="G295" s="45" t="s">
        <v>58</v>
      </c>
      <c r="H295" s="45" t="s">
        <v>58</v>
      </c>
      <c r="I295" s="44"/>
      <c r="J295" s="47" t="s">
        <v>75</v>
      </c>
      <c r="K295" s="44"/>
      <c r="L295" s="44" t="s">
        <v>76</v>
      </c>
      <c r="M295" s="44"/>
      <c r="N295" s="48"/>
      <c r="O295" s="65">
        <v>9.6699999999999994E-2</v>
      </c>
      <c r="P295" s="48" t="s">
        <v>78</v>
      </c>
      <c r="Q295" s="44"/>
      <c r="R295" s="69"/>
      <c r="S295" s="150" t="s">
        <v>244</v>
      </c>
      <c r="T295" s="44" t="s">
        <v>58</v>
      </c>
      <c r="U295" s="44" t="s">
        <v>54</v>
      </c>
      <c r="V295" s="44" t="s">
        <v>79</v>
      </c>
      <c r="W295" s="49" t="s">
        <v>80</v>
      </c>
    </row>
    <row r="296" spans="2:23" x14ac:dyDescent="0.25">
      <c r="B296" s="43"/>
      <c r="C296" s="44"/>
      <c r="D296" s="44" t="s">
        <v>81</v>
      </c>
      <c r="E296" s="45"/>
      <c r="F296" s="45"/>
      <c r="G296" s="45" t="s">
        <v>58</v>
      </c>
      <c r="H296" s="45" t="s">
        <v>58</v>
      </c>
      <c r="I296" s="44"/>
      <c r="J296" s="47" t="s">
        <v>58</v>
      </c>
      <c r="K296" s="44"/>
      <c r="L296" s="44" t="s">
        <v>76</v>
      </c>
      <c r="M296" s="44"/>
      <c r="N296" s="48"/>
      <c r="O296" s="65">
        <v>9.6699999999999994E-2</v>
      </c>
      <c r="P296" s="48" t="s">
        <v>78</v>
      </c>
      <c r="Q296" s="44"/>
      <c r="R296" s="69"/>
      <c r="S296" s="151"/>
      <c r="T296" s="44" t="s">
        <v>58</v>
      </c>
      <c r="U296" s="44" t="s">
        <v>54</v>
      </c>
      <c r="V296" s="44" t="s">
        <v>79</v>
      </c>
      <c r="W296" s="49" t="s">
        <v>58</v>
      </c>
    </row>
    <row r="297" spans="2:23" x14ac:dyDescent="0.25">
      <c r="B297" s="43"/>
      <c r="C297" s="44"/>
      <c r="D297" s="44" t="s">
        <v>82</v>
      </c>
      <c r="E297" s="45"/>
      <c r="F297" s="45"/>
      <c r="G297" s="45" t="s">
        <v>58</v>
      </c>
      <c r="H297" s="45" t="s">
        <v>58</v>
      </c>
      <c r="I297" s="44"/>
      <c r="J297" s="47" t="s">
        <v>58</v>
      </c>
      <c r="K297" s="44"/>
      <c r="L297" s="44" t="s">
        <v>76</v>
      </c>
      <c r="M297" s="44"/>
      <c r="N297" s="48"/>
      <c r="O297" s="65">
        <v>4.8399999999999999E-2</v>
      </c>
      <c r="P297" s="48" t="s">
        <v>78</v>
      </c>
      <c r="Q297" s="44"/>
      <c r="R297" s="69"/>
      <c r="S297" s="151"/>
      <c r="T297" s="44" t="s">
        <v>58</v>
      </c>
      <c r="U297" s="44" t="s">
        <v>54</v>
      </c>
      <c r="V297" s="44" t="s">
        <v>79</v>
      </c>
      <c r="W297" s="49" t="s">
        <v>58</v>
      </c>
    </row>
    <row r="298" spans="2:23" x14ac:dyDescent="0.25">
      <c r="B298" s="43"/>
      <c r="C298" s="44"/>
      <c r="D298" s="44" t="s">
        <v>84</v>
      </c>
      <c r="E298" s="45"/>
      <c r="F298" s="45"/>
      <c r="G298" s="45" t="s">
        <v>58</v>
      </c>
      <c r="H298" s="45" t="s">
        <v>58</v>
      </c>
      <c r="I298" s="44"/>
      <c r="J298" s="47" t="s">
        <v>58</v>
      </c>
      <c r="K298" s="44"/>
      <c r="L298" s="44" t="s">
        <v>76</v>
      </c>
      <c r="M298" s="44"/>
      <c r="N298" s="48"/>
      <c r="O298" s="65">
        <v>9.6699999999999994E-2</v>
      </c>
      <c r="P298" s="48" t="s">
        <v>78</v>
      </c>
      <c r="Q298" s="44"/>
      <c r="R298" s="69"/>
      <c r="S298" s="151"/>
      <c r="T298" s="44" t="s">
        <v>58</v>
      </c>
      <c r="U298" s="44" t="s">
        <v>54</v>
      </c>
      <c r="V298" s="44" t="s">
        <v>79</v>
      </c>
      <c r="W298" s="49" t="s">
        <v>58</v>
      </c>
    </row>
    <row r="299" spans="2:23" ht="53.25" customHeight="1" x14ac:dyDescent="0.25">
      <c r="B299" s="43"/>
      <c r="C299" s="44"/>
      <c r="D299" s="44" t="s">
        <v>88</v>
      </c>
      <c r="E299" s="45"/>
      <c r="F299" s="45"/>
      <c r="G299" s="45" t="s">
        <v>58</v>
      </c>
      <c r="H299" s="45" t="s">
        <v>58</v>
      </c>
      <c r="I299" s="44"/>
      <c r="J299" s="47" t="s">
        <v>58</v>
      </c>
      <c r="K299" s="44"/>
      <c r="L299" s="44" t="s">
        <v>76</v>
      </c>
      <c r="M299" s="44"/>
      <c r="N299" s="48"/>
      <c r="O299" s="65" t="s">
        <v>247</v>
      </c>
      <c r="P299" s="48" t="s">
        <v>78</v>
      </c>
      <c r="Q299" s="44"/>
      <c r="R299" s="69"/>
      <c r="S299" s="151"/>
      <c r="T299" s="44" t="s">
        <v>58</v>
      </c>
      <c r="U299" s="44" t="s">
        <v>54</v>
      </c>
      <c r="V299" s="44" t="s">
        <v>91</v>
      </c>
      <c r="W299" s="71" t="s">
        <v>248</v>
      </c>
    </row>
    <row r="300" spans="2:23" x14ac:dyDescent="0.25">
      <c r="B300" s="43"/>
      <c r="C300" s="44"/>
      <c r="D300" s="44" t="s">
        <v>93</v>
      </c>
      <c r="E300" s="45"/>
      <c r="F300" s="45"/>
      <c r="G300" s="45" t="s">
        <v>58</v>
      </c>
      <c r="H300" s="45" t="s">
        <v>58</v>
      </c>
      <c r="I300" s="44"/>
      <c r="J300" s="44" t="s">
        <v>58</v>
      </c>
      <c r="K300" s="44"/>
      <c r="L300" s="44" t="s">
        <v>76</v>
      </c>
      <c r="M300" s="44"/>
      <c r="N300" s="48"/>
      <c r="O300" s="65">
        <v>0.97860000000000003</v>
      </c>
      <c r="P300" s="48" t="s">
        <v>78</v>
      </c>
      <c r="Q300" s="44"/>
      <c r="R300" s="69"/>
      <c r="S300" s="151"/>
      <c r="T300" s="44" t="s">
        <v>58</v>
      </c>
      <c r="U300" s="44" t="s">
        <v>54</v>
      </c>
      <c r="V300" s="44" t="s">
        <v>91</v>
      </c>
      <c r="W300" s="49"/>
    </row>
    <row r="301" spans="2:23" x14ac:dyDescent="0.25">
      <c r="B301" s="43"/>
      <c r="C301" s="44"/>
      <c r="D301" s="44" t="s">
        <v>95</v>
      </c>
      <c r="E301" s="45"/>
      <c r="F301" s="45"/>
      <c r="G301" s="45" t="s">
        <v>58</v>
      </c>
      <c r="H301" s="45" t="s">
        <v>58</v>
      </c>
      <c r="I301" s="44"/>
      <c r="J301" s="44" t="s">
        <v>58</v>
      </c>
      <c r="K301" s="44"/>
      <c r="L301" s="44" t="s">
        <v>76</v>
      </c>
      <c r="M301" s="44"/>
      <c r="N301" s="48"/>
      <c r="O301" s="65">
        <f>O300*2</f>
        <v>1.9572000000000001</v>
      </c>
      <c r="P301" s="48" t="s">
        <v>78</v>
      </c>
      <c r="Q301" s="44"/>
      <c r="R301" s="69"/>
      <c r="S301" s="151"/>
      <c r="T301" s="44" t="s">
        <v>58</v>
      </c>
      <c r="U301" s="44" t="s">
        <v>54</v>
      </c>
      <c r="V301" s="44" t="s">
        <v>91</v>
      </c>
      <c r="W301" s="49"/>
    </row>
    <row r="302" spans="2:23" x14ac:dyDescent="0.25">
      <c r="B302" s="43"/>
      <c r="C302" s="44"/>
      <c r="D302" s="44" t="s">
        <v>97</v>
      </c>
      <c r="E302" s="45"/>
      <c r="F302" s="45"/>
      <c r="G302" s="45" t="s">
        <v>58</v>
      </c>
      <c r="H302" s="45" t="s">
        <v>58</v>
      </c>
      <c r="I302" s="44"/>
      <c r="J302" s="44" t="s">
        <v>58</v>
      </c>
      <c r="K302" s="44"/>
      <c r="L302" s="44" t="s">
        <v>76</v>
      </c>
      <c r="M302" s="44"/>
      <c r="N302" s="48"/>
      <c r="O302" s="65">
        <v>3.9350999999999998</v>
      </c>
      <c r="P302" s="48" t="s">
        <v>78</v>
      </c>
      <c r="Q302" s="44"/>
      <c r="R302" s="69"/>
      <c r="S302" s="151"/>
      <c r="T302" s="44" t="s">
        <v>58</v>
      </c>
      <c r="U302" s="44" t="s">
        <v>54</v>
      </c>
      <c r="V302" s="44" t="s">
        <v>91</v>
      </c>
      <c r="W302" s="49"/>
    </row>
    <row r="303" spans="2:23" x14ac:dyDescent="0.25">
      <c r="B303" s="43"/>
      <c r="C303" s="44"/>
      <c r="D303" s="44" t="s">
        <v>99</v>
      </c>
      <c r="E303" s="45"/>
      <c r="F303" s="45"/>
      <c r="G303" s="45" t="s">
        <v>58</v>
      </c>
      <c r="H303" s="45" t="s">
        <v>58</v>
      </c>
      <c r="I303" s="44"/>
      <c r="J303" s="44" t="s">
        <v>58</v>
      </c>
      <c r="K303" s="44"/>
      <c r="L303" s="44" t="s">
        <v>76</v>
      </c>
      <c r="M303" s="44"/>
      <c r="N303" s="48"/>
      <c r="O303" s="65">
        <v>10.929600000000001</v>
      </c>
      <c r="P303" s="48" t="s">
        <v>78</v>
      </c>
      <c r="Q303" s="44"/>
      <c r="R303" s="69"/>
      <c r="S303" s="151"/>
      <c r="T303" s="44" t="s">
        <v>58</v>
      </c>
      <c r="U303" s="44" t="s">
        <v>54</v>
      </c>
      <c r="V303" s="44" t="s">
        <v>91</v>
      </c>
      <c r="W303" s="49"/>
    </row>
    <row r="304" spans="2:23" ht="13" thickBot="1" x14ac:dyDescent="0.3">
      <c r="B304" s="50"/>
      <c r="C304" s="51"/>
      <c r="D304" s="118" t="s">
        <v>100</v>
      </c>
      <c r="E304" s="52"/>
      <c r="F304" s="52"/>
      <c r="G304" s="52" t="s">
        <v>58</v>
      </c>
      <c r="H304" s="52" t="s">
        <v>58</v>
      </c>
      <c r="I304" s="51"/>
      <c r="J304" s="51" t="s">
        <v>58</v>
      </c>
      <c r="K304" s="51"/>
      <c r="L304" s="51" t="s">
        <v>76</v>
      </c>
      <c r="M304" s="51"/>
      <c r="N304" s="54"/>
      <c r="O304" s="72">
        <v>10.929600000000001</v>
      </c>
      <c r="P304" s="54" t="s">
        <v>78</v>
      </c>
      <c r="Q304" s="51"/>
      <c r="R304" s="73"/>
      <c r="S304" s="152"/>
      <c r="T304" s="51" t="s">
        <v>58</v>
      </c>
      <c r="U304" s="51" t="s">
        <v>54</v>
      </c>
      <c r="V304" s="51" t="s">
        <v>91</v>
      </c>
      <c r="W304" s="55"/>
    </row>
    <row r="305" spans="2:23" x14ac:dyDescent="0.25">
      <c r="B305" s="31" t="s">
        <v>43</v>
      </c>
      <c r="C305" s="74" t="s">
        <v>269</v>
      </c>
      <c r="D305" s="32" t="s">
        <v>44</v>
      </c>
      <c r="E305" s="33">
        <v>45474</v>
      </c>
      <c r="F305" s="33" t="s">
        <v>156</v>
      </c>
      <c r="G305" s="33">
        <v>46753</v>
      </c>
      <c r="H305" s="33">
        <v>55884</v>
      </c>
      <c r="I305" s="32" t="s">
        <v>46</v>
      </c>
      <c r="J305" s="56">
        <v>45000</v>
      </c>
      <c r="K305" s="32" t="s">
        <v>48</v>
      </c>
      <c r="L305" s="32" t="s">
        <v>49</v>
      </c>
      <c r="M305" s="34">
        <f>327/365</f>
        <v>0.89589041095890409</v>
      </c>
      <c r="N305" s="35" t="s">
        <v>50</v>
      </c>
      <c r="O305" s="35"/>
      <c r="P305" s="35"/>
      <c r="Q305" s="100" t="s">
        <v>254</v>
      </c>
      <c r="R305" s="153" t="s">
        <v>270</v>
      </c>
      <c r="S305" s="137"/>
      <c r="T305" s="32" t="s">
        <v>53</v>
      </c>
      <c r="U305" s="32" t="s">
        <v>54</v>
      </c>
      <c r="V305" s="32" t="s">
        <v>55</v>
      </c>
      <c r="W305" s="138"/>
    </row>
    <row r="306" spans="2:23" x14ac:dyDescent="0.25">
      <c r="B306" s="127"/>
      <c r="C306" s="125"/>
      <c r="D306" s="38" t="s">
        <v>60</v>
      </c>
      <c r="E306" s="128"/>
      <c r="F306" s="128"/>
      <c r="G306" s="37" t="s">
        <v>58</v>
      </c>
      <c r="H306" s="37" t="s">
        <v>58</v>
      </c>
      <c r="I306" s="15"/>
      <c r="J306" s="93">
        <v>45000</v>
      </c>
      <c r="K306" s="38" t="s">
        <v>48</v>
      </c>
      <c r="L306" s="38" t="s">
        <v>49</v>
      </c>
      <c r="M306" s="93">
        <v>0</v>
      </c>
      <c r="N306" s="79" t="s">
        <v>50</v>
      </c>
      <c r="O306" s="79"/>
      <c r="P306" s="79"/>
      <c r="Q306" s="101"/>
      <c r="R306" s="154"/>
      <c r="S306" s="124"/>
      <c r="T306" s="15" t="s">
        <v>58</v>
      </c>
      <c r="U306" s="15" t="s">
        <v>54</v>
      </c>
      <c r="V306" s="15" t="s">
        <v>55</v>
      </c>
      <c r="W306" s="126"/>
    </row>
    <row r="307" spans="2:23" x14ac:dyDescent="0.25">
      <c r="B307" s="127"/>
      <c r="C307" s="125"/>
      <c r="D307" s="15" t="s">
        <v>61</v>
      </c>
      <c r="E307" s="128"/>
      <c r="F307" s="128"/>
      <c r="G307" s="37" t="s">
        <v>58</v>
      </c>
      <c r="H307" s="37" t="s">
        <v>58</v>
      </c>
      <c r="I307" s="15"/>
      <c r="J307" s="16">
        <v>11250</v>
      </c>
      <c r="K307" s="15" t="s">
        <v>48</v>
      </c>
      <c r="L307" s="15" t="s">
        <v>49</v>
      </c>
      <c r="M307" s="16">
        <v>0</v>
      </c>
      <c r="N307" s="39" t="s">
        <v>50</v>
      </c>
      <c r="O307" s="39"/>
      <c r="P307" s="39"/>
      <c r="Q307" s="102"/>
      <c r="R307" s="154"/>
      <c r="S307" s="124"/>
      <c r="T307" s="15" t="s">
        <v>58</v>
      </c>
      <c r="U307" s="15" t="s">
        <v>54</v>
      </c>
      <c r="V307" s="15" t="s">
        <v>55</v>
      </c>
      <c r="W307" s="126"/>
    </row>
    <row r="308" spans="2:23" x14ac:dyDescent="0.25">
      <c r="B308" s="127"/>
      <c r="C308" s="125"/>
      <c r="D308" s="15" t="s">
        <v>63</v>
      </c>
      <c r="E308" s="128"/>
      <c r="F308" s="128"/>
      <c r="G308" s="37" t="s">
        <v>58</v>
      </c>
      <c r="H308" s="37" t="s">
        <v>58</v>
      </c>
      <c r="I308" s="15"/>
      <c r="J308" s="16">
        <v>11250</v>
      </c>
      <c r="K308" s="15" t="s">
        <v>48</v>
      </c>
      <c r="L308" s="15" t="s">
        <v>49</v>
      </c>
      <c r="M308" s="16">
        <v>0</v>
      </c>
      <c r="N308" s="39" t="s">
        <v>50</v>
      </c>
      <c r="O308" s="39"/>
      <c r="P308" s="39"/>
      <c r="Q308" s="102"/>
      <c r="R308" s="154"/>
      <c r="S308" s="124"/>
      <c r="T308" s="15" t="s">
        <v>58</v>
      </c>
      <c r="U308" s="15" t="s">
        <v>54</v>
      </c>
      <c r="V308" s="15" t="s">
        <v>55</v>
      </c>
      <c r="W308" s="126"/>
    </row>
    <row r="309" spans="2:23" x14ac:dyDescent="0.25">
      <c r="B309" s="127"/>
      <c r="C309" s="125"/>
      <c r="D309" s="15" t="s">
        <v>71</v>
      </c>
      <c r="E309" s="128"/>
      <c r="F309" s="128"/>
      <c r="G309" s="37" t="s">
        <v>223</v>
      </c>
      <c r="H309" s="37" t="s">
        <v>58</v>
      </c>
      <c r="I309" s="15"/>
      <c r="J309" s="16">
        <v>1800000</v>
      </c>
      <c r="K309" s="15" t="s">
        <v>73</v>
      </c>
      <c r="L309" s="15" t="s">
        <v>49</v>
      </c>
      <c r="M309" s="16">
        <v>0</v>
      </c>
      <c r="N309" s="39" t="s">
        <v>50</v>
      </c>
      <c r="O309" s="39"/>
      <c r="P309" s="39"/>
      <c r="Q309" s="102"/>
      <c r="R309" s="154"/>
      <c r="S309" s="124"/>
      <c r="T309" s="15" t="s">
        <v>58</v>
      </c>
      <c r="U309" s="15" t="s">
        <v>54</v>
      </c>
      <c r="V309" s="15" t="s">
        <v>55</v>
      </c>
      <c r="W309" s="126"/>
    </row>
    <row r="310" spans="2:23" x14ac:dyDescent="0.25">
      <c r="B310" s="127"/>
      <c r="C310" s="125"/>
      <c r="D310" s="15" t="s">
        <v>57</v>
      </c>
      <c r="E310" s="128"/>
      <c r="F310" s="128"/>
      <c r="G310" s="37" t="s">
        <v>58</v>
      </c>
      <c r="H310" s="37" t="s">
        <v>224</v>
      </c>
      <c r="I310" s="15"/>
      <c r="J310" s="16">
        <v>0</v>
      </c>
      <c r="K310" s="15" t="s">
        <v>48</v>
      </c>
      <c r="L310" s="15" t="s">
        <v>49</v>
      </c>
      <c r="M310" s="17">
        <f>30.92/365</f>
        <v>8.4712328767123299E-2</v>
      </c>
      <c r="N310" s="39" t="s">
        <v>50</v>
      </c>
      <c r="O310" s="39"/>
      <c r="P310" s="39"/>
      <c r="Q310" s="102" t="s">
        <v>255</v>
      </c>
      <c r="R310" s="154"/>
      <c r="S310" s="124"/>
      <c r="T310" s="15" t="s">
        <v>58</v>
      </c>
      <c r="U310" s="15" t="s">
        <v>54</v>
      </c>
      <c r="V310" s="15" t="s">
        <v>55</v>
      </c>
      <c r="W310" s="126"/>
    </row>
    <row r="311" spans="2:23" x14ac:dyDescent="0.25">
      <c r="B311" s="127"/>
      <c r="C311" s="125"/>
      <c r="D311" s="15" t="s">
        <v>64</v>
      </c>
      <c r="E311" s="128"/>
      <c r="F311" s="128"/>
      <c r="G311" s="37" t="s">
        <v>58</v>
      </c>
      <c r="H311" s="37" t="s">
        <v>224</v>
      </c>
      <c r="I311" s="15"/>
      <c r="J311" s="16">
        <v>0</v>
      </c>
      <c r="K311" s="15" t="s">
        <v>48</v>
      </c>
      <c r="L311" s="15" t="s">
        <v>49</v>
      </c>
      <c r="M311" s="16">
        <v>0</v>
      </c>
      <c r="N311" s="39" t="s">
        <v>50</v>
      </c>
      <c r="O311" s="39"/>
      <c r="P311" s="39"/>
      <c r="Q311" s="101"/>
      <c r="R311" s="155"/>
      <c r="S311" s="125"/>
      <c r="T311" s="15" t="s">
        <v>58</v>
      </c>
      <c r="U311" s="15" t="s">
        <v>54</v>
      </c>
      <c r="V311" s="15" t="s">
        <v>55</v>
      </c>
      <c r="W311" s="126"/>
    </row>
    <row r="312" spans="2:23" x14ac:dyDescent="0.25">
      <c r="B312" s="120"/>
      <c r="C312" s="119"/>
      <c r="D312" s="44" t="s">
        <v>74</v>
      </c>
      <c r="E312" s="121"/>
      <c r="F312" s="122"/>
      <c r="G312" s="45" t="s">
        <v>58</v>
      </c>
      <c r="H312" s="45" t="s">
        <v>58</v>
      </c>
      <c r="I312" s="44"/>
      <c r="J312" s="105" t="s">
        <v>75</v>
      </c>
      <c r="K312" s="44"/>
      <c r="L312" s="44" t="s">
        <v>76</v>
      </c>
      <c r="M312" s="44"/>
      <c r="N312" s="48"/>
      <c r="O312" s="65">
        <v>0.1094</v>
      </c>
      <c r="P312" s="48" t="s">
        <v>78</v>
      </c>
      <c r="Q312" s="119"/>
      <c r="R312" s="129"/>
      <c r="S312" s="150" t="s">
        <v>270</v>
      </c>
      <c r="T312" s="44" t="s">
        <v>58</v>
      </c>
      <c r="U312" s="44" t="s">
        <v>54</v>
      </c>
      <c r="V312" s="44" t="s">
        <v>79</v>
      </c>
      <c r="W312" s="49" t="s">
        <v>80</v>
      </c>
    </row>
    <row r="313" spans="2:23" x14ac:dyDescent="0.25">
      <c r="B313" s="120"/>
      <c r="C313" s="119"/>
      <c r="D313" s="44" t="s">
        <v>81</v>
      </c>
      <c r="E313" s="121"/>
      <c r="F313" s="122"/>
      <c r="G313" s="45" t="s">
        <v>58</v>
      </c>
      <c r="H313" s="45" t="s">
        <v>58</v>
      </c>
      <c r="I313" s="44"/>
      <c r="J313" s="105" t="s">
        <v>58</v>
      </c>
      <c r="K313" s="44"/>
      <c r="L313" s="44" t="s">
        <v>76</v>
      </c>
      <c r="M313" s="44"/>
      <c r="N313" s="48"/>
      <c r="O313" s="65">
        <v>0.1094</v>
      </c>
      <c r="P313" s="48" t="s">
        <v>78</v>
      </c>
      <c r="Q313" s="119"/>
      <c r="R313" s="123"/>
      <c r="S313" s="151"/>
      <c r="T313" s="44" t="s">
        <v>58</v>
      </c>
      <c r="U313" s="44" t="s">
        <v>54</v>
      </c>
      <c r="V313" s="44" t="s">
        <v>79</v>
      </c>
      <c r="W313" s="49" t="s">
        <v>58</v>
      </c>
    </row>
    <row r="314" spans="2:23" x14ac:dyDescent="0.25">
      <c r="B314" s="120"/>
      <c r="C314" s="119"/>
      <c r="D314" s="44" t="s">
        <v>82</v>
      </c>
      <c r="E314" s="121"/>
      <c r="F314" s="122"/>
      <c r="G314" s="45" t="s">
        <v>58</v>
      </c>
      <c r="H314" s="45" t="s">
        <v>58</v>
      </c>
      <c r="I314" s="44"/>
      <c r="J314" s="105" t="s">
        <v>58</v>
      </c>
      <c r="K314" s="44"/>
      <c r="L314" s="44" t="s">
        <v>76</v>
      </c>
      <c r="M314" s="44"/>
      <c r="N314" s="48"/>
      <c r="O314" s="65">
        <v>5.4800000000000001E-2</v>
      </c>
      <c r="P314" s="48" t="s">
        <v>78</v>
      </c>
      <c r="Q314" s="119"/>
      <c r="R314" s="123"/>
      <c r="S314" s="151"/>
      <c r="T314" s="44" t="s">
        <v>58</v>
      </c>
      <c r="U314" s="44" t="s">
        <v>54</v>
      </c>
      <c r="V314" s="44" t="s">
        <v>79</v>
      </c>
      <c r="W314" s="49" t="s">
        <v>58</v>
      </c>
    </row>
    <row r="315" spans="2:23" x14ac:dyDescent="0.25">
      <c r="B315" s="120"/>
      <c r="C315" s="119"/>
      <c r="D315" s="44" t="s">
        <v>84</v>
      </c>
      <c r="E315" s="121"/>
      <c r="F315" s="122"/>
      <c r="G315" s="45" t="s">
        <v>58</v>
      </c>
      <c r="H315" s="45" t="s">
        <v>58</v>
      </c>
      <c r="I315" s="44"/>
      <c r="J315" s="105" t="s">
        <v>58</v>
      </c>
      <c r="K315" s="44"/>
      <c r="L315" s="44" t="s">
        <v>76</v>
      </c>
      <c r="M315" s="44"/>
      <c r="N315" s="48"/>
      <c r="O315" s="65">
        <v>0.1094</v>
      </c>
      <c r="P315" s="48" t="s">
        <v>78</v>
      </c>
      <c r="Q315" s="119"/>
      <c r="R315" s="123"/>
      <c r="S315" s="151"/>
      <c r="T315" s="44" t="s">
        <v>58</v>
      </c>
      <c r="U315" s="44" t="s">
        <v>54</v>
      </c>
      <c r="V315" s="44" t="s">
        <v>79</v>
      </c>
      <c r="W315" s="49" t="s">
        <v>58</v>
      </c>
    </row>
    <row r="316" spans="2:23" x14ac:dyDescent="0.25">
      <c r="B316" s="120"/>
      <c r="C316" s="119"/>
      <c r="D316" s="44" t="s">
        <v>256</v>
      </c>
      <c r="E316" s="121"/>
      <c r="F316" s="122"/>
      <c r="G316" s="45" t="s">
        <v>58</v>
      </c>
      <c r="H316" s="45" t="s">
        <v>58</v>
      </c>
      <c r="I316" s="44"/>
      <c r="J316" s="105" t="s">
        <v>58</v>
      </c>
      <c r="K316" s="44"/>
      <c r="L316" s="44" t="s">
        <v>76</v>
      </c>
      <c r="M316" s="44"/>
      <c r="N316" s="48"/>
      <c r="O316" s="65">
        <v>1.83E-2</v>
      </c>
      <c r="P316" s="48" t="s">
        <v>78</v>
      </c>
      <c r="Q316" s="119"/>
      <c r="R316" s="123"/>
      <c r="S316" s="151"/>
      <c r="T316" s="44" t="s">
        <v>58</v>
      </c>
      <c r="U316" s="44" t="s">
        <v>54</v>
      </c>
      <c r="V316" s="44" t="s">
        <v>79</v>
      </c>
      <c r="W316" s="49" t="s">
        <v>58</v>
      </c>
    </row>
    <row r="317" spans="2:23" x14ac:dyDescent="0.25">
      <c r="B317" s="120"/>
      <c r="C317" s="119"/>
      <c r="D317" s="44" t="s">
        <v>87</v>
      </c>
      <c r="E317" s="121"/>
      <c r="F317" s="122"/>
      <c r="G317" s="45" t="s">
        <v>58</v>
      </c>
      <c r="H317" s="45" t="s">
        <v>58</v>
      </c>
      <c r="I317" s="44"/>
      <c r="J317" s="105" t="s">
        <v>58</v>
      </c>
      <c r="K317" s="44"/>
      <c r="L317" s="44" t="s">
        <v>76</v>
      </c>
      <c r="M317" s="44"/>
      <c r="N317" s="48"/>
      <c r="O317" s="65">
        <v>1.83E-2</v>
      </c>
      <c r="P317" s="48" t="s">
        <v>78</v>
      </c>
      <c r="Q317" s="119"/>
      <c r="R317" s="123"/>
      <c r="S317" s="151"/>
      <c r="T317" s="44" t="s">
        <v>58</v>
      </c>
      <c r="U317" s="44" t="s">
        <v>54</v>
      </c>
      <c r="V317" s="44" t="s">
        <v>79</v>
      </c>
      <c r="W317" s="49" t="s">
        <v>58</v>
      </c>
    </row>
    <row r="318" spans="2:23" x14ac:dyDescent="0.25">
      <c r="B318" s="120"/>
      <c r="C318" s="119"/>
      <c r="D318" s="44" t="s">
        <v>88</v>
      </c>
      <c r="E318" s="121"/>
      <c r="F318" s="122"/>
      <c r="G318" s="45" t="s">
        <v>58</v>
      </c>
      <c r="H318" s="45" t="s">
        <v>58</v>
      </c>
      <c r="I318" s="44"/>
      <c r="J318" s="105" t="s">
        <v>58</v>
      </c>
      <c r="K318" s="44"/>
      <c r="L318" s="44" t="s">
        <v>76</v>
      </c>
      <c r="M318" s="44"/>
      <c r="N318" s="48"/>
      <c r="O318" s="65">
        <v>1.1137999999999999</v>
      </c>
      <c r="P318" s="48" t="s">
        <v>78</v>
      </c>
      <c r="Q318" s="119"/>
      <c r="R318" s="123"/>
      <c r="S318" s="151"/>
      <c r="T318" s="44" t="s">
        <v>58</v>
      </c>
      <c r="U318" s="44" t="s">
        <v>54</v>
      </c>
      <c r="V318" s="44" t="s">
        <v>91</v>
      </c>
      <c r="W318" s="49"/>
    </row>
    <row r="319" spans="2:23" x14ac:dyDescent="0.25">
      <c r="B319" s="120"/>
      <c r="C319" s="119"/>
      <c r="D319" s="44" t="s">
        <v>93</v>
      </c>
      <c r="E319" s="121"/>
      <c r="F319" s="122"/>
      <c r="G319" s="45" t="s">
        <v>58</v>
      </c>
      <c r="H319" s="45" t="s">
        <v>58</v>
      </c>
      <c r="I319" s="44"/>
      <c r="J319" s="105" t="s">
        <v>58</v>
      </c>
      <c r="K319" s="44"/>
      <c r="L319" s="44" t="s">
        <v>76</v>
      </c>
      <c r="M319" s="44"/>
      <c r="N319" s="48"/>
      <c r="O319" s="65">
        <v>1.1137999999999999</v>
      </c>
      <c r="P319" s="48" t="s">
        <v>78</v>
      </c>
      <c r="Q319" s="119"/>
      <c r="R319" s="123"/>
      <c r="S319" s="151"/>
      <c r="T319" s="44" t="s">
        <v>58</v>
      </c>
      <c r="U319" s="44" t="s">
        <v>54</v>
      </c>
      <c r="V319" s="44" t="s">
        <v>91</v>
      </c>
      <c r="W319" s="49"/>
    </row>
    <row r="320" spans="2:23" x14ac:dyDescent="0.25">
      <c r="B320" s="120"/>
      <c r="C320" s="119"/>
      <c r="D320" s="44" t="s">
        <v>95</v>
      </c>
      <c r="E320" s="121"/>
      <c r="F320" s="122"/>
      <c r="G320" s="45" t="s">
        <v>58</v>
      </c>
      <c r="H320" s="45" t="s">
        <v>58</v>
      </c>
      <c r="I320" s="44"/>
      <c r="J320" s="105" t="s">
        <v>58</v>
      </c>
      <c r="K320" s="44"/>
      <c r="L320" s="44" t="s">
        <v>76</v>
      </c>
      <c r="M320" s="44"/>
      <c r="N320" s="48"/>
      <c r="O320" s="65">
        <v>2.1806999999999999</v>
      </c>
      <c r="P320" s="48" t="s">
        <v>78</v>
      </c>
      <c r="Q320" s="119"/>
      <c r="R320" s="123"/>
      <c r="S320" s="151"/>
      <c r="T320" s="44" t="s">
        <v>58</v>
      </c>
      <c r="U320" s="44" t="s">
        <v>54</v>
      </c>
      <c r="V320" s="44" t="s">
        <v>91</v>
      </c>
      <c r="W320" s="49"/>
    </row>
    <row r="321" spans="2:23" x14ac:dyDescent="0.25">
      <c r="B321" s="120"/>
      <c r="C321" s="119"/>
      <c r="D321" s="44" t="s">
        <v>97</v>
      </c>
      <c r="E321" s="121"/>
      <c r="F321" s="122"/>
      <c r="G321" s="45" t="s">
        <v>58</v>
      </c>
      <c r="H321" s="45" t="s">
        <v>58</v>
      </c>
      <c r="I321" s="44"/>
      <c r="J321" s="105" t="s">
        <v>58</v>
      </c>
      <c r="K321" s="44"/>
      <c r="L321" s="44" t="s">
        <v>76</v>
      </c>
      <c r="M321" s="44"/>
      <c r="N321" s="48"/>
      <c r="O321" s="65">
        <v>4.4553000000000003</v>
      </c>
      <c r="P321" s="48" t="s">
        <v>78</v>
      </c>
      <c r="Q321" s="119"/>
      <c r="R321" s="123"/>
      <c r="S321" s="151"/>
      <c r="T321" s="44" t="s">
        <v>58</v>
      </c>
      <c r="U321" s="44" t="s">
        <v>54</v>
      </c>
      <c r="V321" s="44" t="s">
        <v>91</v>
      </c>
      <c r="W321" s="49"/>
    </row>
    <row r="322" spans="2:23" x14ac:dyDescent="0.25">
      <c r="B322" s="120"/>
      <c r="C322" s="119"/>
      <c r="D322" s="44" t="s">
        <v>99</v>
      </c>
      <c r="E322" s="121"/>
      <c r="F322" s="122"/>
      <c r="G322" s="45" t="s">
        <v>58</v>
      </c>
      <c r="H322" s="45" t="s">
        <v>58</v>
      </c>
      <c r="I322" s="44"/>
      <c r="J322" s="105" t="s">
        <v>58</v>
      </c>
      <c r="K322" s="44"/>
      <c r="L322" s="44" t="s">
        <v>76</v>
      </c>
      <c r="M322" s="44"/>
      <c r="N322" s="48"/>
      <c r="O322" s="65">
        <v>12.3576</v>
      </c>
      <c r="P322" s="48" t="s">
        <v>78</v>
      </c>
      <c r="Q322" s="119"/>
      <c r="R322" s="123"/>
      <c r="S322" s="151"/>
      <c r="T322" s="44" t="s">
        <v>58</v>
      </c>
      <c r="U322" s="44" t="s">
        <v>54</v>
      </c>
      <c r="V322" s="44" t="s">
        <v>91</v>
      </c>
      <c r="W322" s="49"/>
    </row>
    <row r="323" spans="2:23" ht="13" thickBot="1" x14ac:dyDescent="0.3">
      <c r="B323" s="139"/>
      <c r="C323" s="140"/>
      <c r="D323" s="143" t="s">
        <v>100</v>
      </c>
      <c r="E323" s="141"/>
      <c r="F323" s="141"/>
      <c r="G323" s="144" t="s">
        <v>58</v>
      </c>
      <c r="H323" s="144" t="s">
        <v>58</v>
      </c>
      <c r="I323" s="143"/>
      <c r="J323" s="143" t="s">
        <v>58</v>
      </c>
      <c r="K323" s="143"/>
      <c r="L323" s="143" t="s">
        <v>76</v>
      </c>
      <c r="M323" s="143"/>
      <c r="N323" s="145"/>
      <c r="O323" s="146">
        <v>12.3576</v>
      </c>
      <c r="P323" s="145" t="s">
        <v>78</v>
      </c>
      <c r="Q323" s="140"/>
      <c r="R323" s="142"/>
      <c r="S323" s="152"/>
      <c r="T323" s="51" t="s">
        <v>58</v>
      </c>
      <c r="U323" s="51" t="s">
        <v>54</v>
      </c>
      <c r="V323" s="143" t="s">
        <v>91</v>
      </c>
      <c r="W323" s="147"/>
    </row>
    <row r="324" spans="2:23" x14ac:dyDescent="0.25">
      <c r="B324" s="31" t="s">
        <v>43</v>
      </c>
      <c r="C324" s="74" t="s">
        <v>272</v>
      </c>
      <c r="D324" s="32" t="s">
        <v>60</v>
      </c>
      <c r="E324" s="33">
        <v>45747</v>
      </c>
      <c r="F324" s="33" t="s">
        <v>156</v>
      </c>
      <c r="G324" s="33">
        <v>45748</v>
      </c>
      <c r="H324" s="33">
        <v>46295</v>
      </c>
      <c r="I324" s="32" t="s">
        <v>46</v>
      </c>
      <c r="J324" s="56">
        <v>0</v>
      </c>
      <c r="K324" s="32" t="s">
        <v>48</v>
      </c>
      <c r="L324" s="32" t="s">
        <v>49</v>
      </c>
      <c r="M324" s="56">
        <v>0</v>
      </c>
      <c r="N324" s="35" t="s">
        <v>50</v>
      </c>
      <c r="O324" s="57"/>
      <c r="P324" s="35"/>
      <c r="Q324" s="114" t="s">
        <v>178</v>
      </c>
      <c r="R324" s="102" t="s">
        <v>156</v>
      </c>
      <c r="S324" s="32"/>
      <c r="T324" s="32" t="s">
        <v>53</v>
      </c>
      <c r="U324" s="32" t="s">
        <v>54</v>
      </c>
      <c r="V324" s="32" t="s">
        <v>55</v>
      </c>
      <c r="W324" s="36"/>
    </row>
    <row r="325" spans="2:23" x14ac:dyDescent="0.25">
      <c r="B325" s="20"/>
      <c r="C325" s="15"/>
      <c r="D325" s="15" t="s">
        <v>61</v>
      </c>
      <c r="E325" s="37"/>
      <c r="F325" s="37"/>
      <c r="G325" s="37" t="s">
        <v>58</v>
      </c>
      <c r="H325" s="37" t="s">
        <v>58</v>
      </c>
      <c r="I325" s="15"/>
      <c r="J325" s="16">
        <f>J324/4</f>
        <v>0</v>
      </c>
      <c r="K325" s="15" t="s">
        <v>48</v>
      </c>
      <c r="L325" s="15" t="s">
        <v>49</v>
      </c>
      <c r="M325" s="16">
        <v>0</v>
      </c>
      <c r="N325" s="39" t="s">
        <v>50</v>
      </c>
      <c r="O325" s="19"/>
      <c r="P325" s="39"/>
      <c r="Q325" s="88"/>
      <c r="R325" s="87"/>
      <c r="S325" s="15"/>
      <c r="T325" s="15" t="s">
        <v>58</v>
      </c>
      <c r="U325" s="15" t="s">
        <v>54</v>
      </c>
      <c r="V325" s="15" t="s">
        <v>55</v>
      </c>
      <c r="W325" s="40"/>
    </row>
    <row r="326" spans="2:23" x14ac:dyDescent="0.25">
      <c r="B326" s="20"/>
      <c r="C326" s="15"/>
      <c r="D326" s="15" t="s">
        <v>44</v>
      </c>
      <c r="E326" s="37"/>
      <c r="F326" s="37"/>
      <c r="G326" s="37" t="s">
        <v>58</v>
      </c>
      <c r="H326" s="37" t="s">
        <v>58</v>
      </c>
      <c r="I326" s="15"/>
      <c r="J326" s="16">
        <f>J325/4</f>
        <v>0</v>
      </c>
      <c r="K326" s="15" t="s">
        <v>48</v>
      </c>
      <c r="L326" s="15" t="s">
        <v>49</v>
      </c>
      <c r="M326" s="16">
        <v>0</v>
      </c>
      <c r="N326" s="39" t="s">
        <v>50</v>
      </c>
      <c r="O326" s="19"/>
      <c r="P326" s="39"/>
      <c r="Q326" s="88"/>
      <c r="R326" s="87"/>
      <c r="S326" s="15"/>
      <c r="T326" s="15" t="s">
        <v>58</v>
      </c>
      <c r="U326" s="15" t="s">
        <v>54</v>
      </c>
      <c r="V326" s="15" t="s">
        <v>55</v>
      </c>
      <c r="W326" s="40"/>
    </row>
    <row r="327" spans="2:23" x14ac:dyDescent="0.25">
      <c r="B327" s="20"/>
      <c r="C327" s="15"/>
      <c r="D327" s="15" t="s">
        <v>63</v>
      </c>
      <c r="E327" s="37"/>
      <c r="F327" s="37"/>
      <c r="G327" s="37" t="s">
        <v>58</v>
      </c>
      <c r="H327" s="37" t="s">
        <v>58</v>
      </c>
      <c r="I327" s="15"/>
      <c r="J327" s="16">
        <f>J325</f>
        <v>0</v>
      </c>
      <c r="K327" s="15" t="s">
        <v>48</v>
      </c>
      <c r="L327" s="15" t="s">
        <v>49</v>
      </c>
      <c r="M327" s="16">
        <v>0</v>
      </c>
      <c r="N327" s="39" t="s">
        <v>50</v>
      </c>
      <c r="O327" s="19"/>
      <c r="P327" s="39"/>
      <c r="Q327" s="88"/>
      <c r="R327" s="87"/>
      <c r="S327" s="15"/>
      <c r="T327" s="15" t="s">
        <v>58</v>
      </c>
      <c r="U327" s="15" t="s">
        <v>54</v>
      </c>
      <c r="V327" s="15" t="s">
        <v>55</v>
      </c>
      <c r="W327" s="40"/>
    </row>
    <row r="328" spans="2:23" x14ac:dyDescent="0.25">
      <c r="B328" s="20"/>
      <c r="C328" s="15"/>
      <c r="D328" s="15" t="s">
        <v>110</v>
      </c>
      <c r="E328" s="37"/>
      <c r="F328" s="62"/>
      <c r="G328" s="37" t="s">
        <v>58</v>
      </c>
      <c r="H328" s="37" t="s">
        <v>58</v>
      </c>
      <c r="I328" s="15"/>
      <c r="J328" s="16">
        <f>J327*2</f>
        <v>0</v>
      </c>
      <c r="K328" s="15" t="s">
        <v>48</v>
      </c>
      <c r="L328" s="15" t="s">
        <v>49</v>
      </c>
      <c r="M328" s="16">
        <v>0</v>
      </c>
      <c r="N328" s="39" t="s">
        <v>50</v>
      </c>
      <c r="O328" s="19"/>
      <c r="P328" s="39"/>
      <c r="Q328" s="88"/>
      <c r="R328" s="87"/>
      <c r="S328" s="63"/>
      <c r="T328" s="15" t="s">
        <v>58</v>
      </c>
      <c r="U328" s="15" t="s">
        <v>54</v>
      </c>
      <c r="V328" s="15" t="s">
        <v>55</v>
      </c>
      <c r="W328" s="40"/>
    </row>
    <row r="329" spans="2:23" x14ac:dyDescent="0.25">
      <c r="B329" s="20"/>
      <c r="C329" s="15"/>
      <c r="D329" s="15" t="s">
        <v>179</v>
      </c>
      <c r="E329" s="37"/>
      <c r="F329" s="62"/>
      <c r="G329" s="37" t="s">
        <v>58</v>
      </c>
      <c r="H329" s="37" t="s">
        <v>58</v>
      </c>
      <c r="I329" s="15"/>
      <c r="J329" s="16">
        <v>0</v>
      </c>
      <c r="K329" s="15" t="s">
        <v>48</v>
      </c>
      <c r="L329" s="15" t="s">
        <v>49</v>
      </c>
      <c r="M329" s="16">
        <v>0</v>
      </c>
      <c r="N329" s="39" t="s">
        <v>50</v>
      </c>
      <c r="O329" s="19"/>
      <c r="P329" s="39"/>
      <c r="Q329" s="88"/>
      <c r="R329" s="87"/>
      <c r="S329" s="63"/>
      <c r="T329" s="15" t="s">
        <v>58</v>
      </c>
      <c r="U329" s="15" t="s">
        <v>54</v>
      </c>
      <c r="V329" s="15" t="s">
        <v>55</v>
      </c>
      <c r="W329" s="40"/>
    </row>
    <row r="330" spans="2:23" x14ac:dyDescent="0.25">
      <c r="B330" s="20"/>
      <c r="C330" s="15"/>
      <c r="D330" s="15" t="s">
        <v>71</v>
      </c>
      <c r="E330" s="37"/>
      <c r="F330" s="37"/>
      <c r="G330" s="37" t="s">
        <v>58</v>
      </c>
      <c r="H330" s="37">
        <v>45838</v>
      </c>
      <c r="I330" s="15"/>
      <c r="J330" s="16">
        <v>0</v>
      </c>
      <c r="K330" s="15" t="s">
        <v>73</v>
      </c>
      <c r="L330" s="15" t="s">
        <v>49</v>
      </c>
      <c r="M330" s="16">
        <v>0</v>
      </c>
      <c r="N330" s="39" t="s">
        <v>50</v>
      </c>
      <c r="O330" s="19"/>
      <c r="P330" s="19"/>
      <c r="Q330" s="19"/>
      <c r="R330" s="19"/>
      <c r="S330" s="63"/>
      <c r="T330" s="15" t="s">
        <v>58</v>
      </c>
      <c r="U330" s="15" t="s">
        <v>54</v>
      </c>
      <c r="V330" s="15" t="s">
        <v>55</v>
      </c>
      <c r="W330" s="40"/>
    </row>
    <row r="331" spans="2:23" x14ac:dyDescent="0.25">
      <c r="B331" s="20"/>
      <c r="C331" s="15"/>
      <c r="D331" s="15" t="s">
        <v>71</v>
      </c>
      <c r="E331" s="37"/>
      <c r="F331" s="37"/>
      <c r="G331" s="37">
        <v>45839</v>
      </c>
      <c r="H331" s="37">
        <v>46081</v>
      </c>
      <c r="I331" s="15"/>
      <c r="J331" s="16">
        <v>1000000</v>
      </c>
      <c r="K331" s="15" t="s">
        <v>73</v>
      </c>
      <c r="L331" s="15" t="s">
        <v>49</v>
      </c>
      <c r="M331" s="16">
        <v>0</v>
      </c>
      <c r="N331" s="39" t="s">
        <v>50</v>
      </c>
      <c r="O331" s="19"/>
      <c r="P331" s="19"/>
      <c r="Q331" s="19"/>
      <c r="R331" s="19"/>
      <c r="S331" s="63"/>
      <c r="T331" s="15" t="s">
        <v>58</v>
      </c>
      <c r="U331" s="15" t="s">
        <v>54</v>
      </c>
      <c r="V331" s="15" t="s">
        <v>55</v>
      </c>
      <c r="W331" s="40"/>
    </row>
    <row r="332" spans="2:23" x14ac:dyDescent="0.25">
      <c r="B332" s="20"/>
      <c r="C332" s="15"/>
      <c r="D332" s="15" t="s">
        <v>71</v>
      </c>
      <c r="E332" s="37"/>
      <c r="F332" s="37"/>
      <c r="G332" s="37">
        <v>46082</v>
      </c>
      <c r="H332" s="37">
        <v>46203</v>
      </c>
      <c r="I332" s="15"/>
      <c r="J332" s="16">
        <v>0</v>
      </c>
      <c r="K332" s="15" t="s">
        <v>73</v>
      </c>
      <c r="L332" s="15" t="s">
        <v>49</v>
      </c>
      <c r="M332" s="16">
        <v>0</v>
      </c>
      <c r="N332" s="39" t="s">
        <v>50</v>
      </c>
      <c r="O332" s="19"/>
      <c r="P332" s="19"/>
      <c r="Q332" s="19"/>
      <c r="R332" s="19"/>
      <c r="S332" s="63"/>
      <c r="T332" s="15" t="s">
        <v>58</v>
      </c>
      <c r="U332" s="15" t="s">
        <v>54</v>
      </c>
      <c r="V332" s="15" t="s">
        <v>55</v>
      </c>
      <c r="W332" s="40"/>
    </row>
    <row r="333" spans="2:23" x14ac:dyDescent="0.25">
      <c r="B333" s="20"/>
      <c r="C333" s="15"/>
      <c r="D333" s="15" t="s">
        <v>71</v>
      </c>
      <c r="E333" s="37"/>
      <c r="F333" s="37"/>
      <c r="G333" s="37">
        <v>46204</v>
      </c>
      <c r="H333" s="37">
        <v>46295</v>
      </c>
      <c r="I333" s="15"/>
      <c r="J333" s="16">
        <v>1000000</v>
      </c>
      <c r="K333" s="15" t="s">
        <v>73</v>
      </c>
      <c r="L333" s="15" t="s">
        <v>49</v>
      </c>
      <c r="M333" s="16">
        <v>0</v>
      </c>
      <c r="N333" s="39" t="s">
        <v>50</v>
      </c>
      <c r="O333" s="19"/>
      <c r="P333" s="19"/>
      <c r="Q333" s="19"/>
      <c r="R333" s="19"/>
      <c r="S333" s="63"/>
      <c r="T333" s="15" t="s">
        <v>58</v>
      </c>
      <c r="U333" s="15" t="s">
        <v>54</v>
      </c>
      <c r="V333" s="15" t="s">
        <v>55</v>
      </c>
      <c r="W333" s="40"/>
    </row>
    <row r="334" spans="2:23" x14ac:dyDescent="0.25">
      <c r="B334" s="43"/>
      <c r="C334" s="44"/>
      <c r="D334" s="44" t="s">
        <v>74</v>
      </c>
      <c r="E334" s="45"/>
      <c r="F334" s="45"/>
      <c r="G334" s="45">
        <v>45748</v>
      </c>
      <c r="H334" s="45" t="s">
        <v>58</v>
      </c>
      <c r="I334" s="44"/>
      <c r="J334" s="47" t="s">
        <v>75</v>
      </c>
      <c r="K334" s="44"/>
      <c r="L334" s="44" t="s">
        <v>76</v>
      </c>
      <c r="M334" s="44"/>
      <c r="N334" s="48"/>
      <c r="O334" s="65">
        <v>8.2000000000000003E-2</v>
      </c>
      <c r="P334" s="48" t="s">
        <v>78</v>
      </c>
      <c r="Q334" s="44"/>
      <c r="R334" s="69"/>
      <c r="S334" s="172" t="s">
        <v>271</v>
      </c>
      <c r="T334" s="44" t="s">
        <v>58</v>
      </c>
      <c r="U334" s="44" t="s">
        <v>54</v>
      </c>
      <c r="V334" s="44" t="s">
        <v>79</v>
      </c>
      <c r="W334" s="49" t="s">
        <v>80</v>
      </c>
    </row>
    <row r="335" spans="2:23" x14ac:dyDescent="0.25">
      <c r="B335" s="43"/>
      <c r="C335" s="44"/>
      <c r="D335" s="44" t="s">
        <v>81</v>
      </c>
      <c r="E335" s="45"/>
      <c r="F335" s="45"/>
      <c r="G335" s="45" t="s">
        <v>58</v>
      </c>
      <c r="H335" s="45" t="s">
        <v>58</v>
      </c>
      <c r="I335" s="44"/>
      <c r="J335" s="47" t="s">
        <v>58</v>
      </c>
      <c r="K335" s="44"/>
      <c r="L335" s="44" t="s">
        <v>76</v>
      </c>
      <c r="M335" s="44"/>
      <c r="N335" s="48"/>
      <c r="O335" s="65">
        <v>8.2000000000000003E-2</v>
      </c>
      <c r="P335" s="48" t="s">
        <v>78</v>
      </c>
      <c r="Q335" s="44"/>
      <c r="R335" s="69"/>
      <c r="S335" s="173"/>
      <c r="T335" s="44" t="s">
        <v>58</v>
      </c>
      <c r="U335" s="44" t="s">
        <v>54</v>
      </c>
      <c r="V335" s="44" t="s">
        <v>79</v>
      </c>
      <c r="W335" s="49" t="s">
        <v>58</v>
      </c>
    </row>
    <row r="336" spans="2:23" x14ac:dyDescent="0.25">
      <c r="B336" s="43"/>
      <c r="C336" s="44"/>
      <c r="D336" s="44" t="s">
        <v>82</v>
      </c>
      <c r="E336" s="45"/>
      <c r="F336" s="45"/>
      <c r="G336" s="45" t="s">
        <v>58</v>
      </c>
      <c r="H336" s="45" t="s">
        <v>58</v>
      </c>
      <c r="I336" s="44"/>
      <c r="J336" s="47" t="s">
        <v>58</v>
      </c>
      <c r="K336" s="44"/>
      <c r="L336" s="44" t="s">
        <v>76</v>
      </c>
      <c r="M336" s="44"/>
      <c r="N336" s="48"/>
      <c r="O336" s="65">
        <v>4.1000000000000002E-2</v>
      </c>
      <c r="P336" s="48" t="s">
        <v>78</v>
      </c>
      <c r="Q336" s="44"/>
      <c r="R336" s="69"/>
      <c r="S336" s="173"/>
      <c r="T336" s="44" t="s">
        <v>58</v>
      </c>
      <c r="U336" s="44" t="s">
        <v>54</v>
      </c>
      <c r="V336" s="44" t="s">
        <v>79</v>
      </c>
      <c r="W336" s="49" t="s">
        <v>58</v>
      </c>
    </row>
    <row r="337" spans="2:23" x14ac:dyDescent="0.25">
      <c r="B337" s="43"/>
      <c r="C337" s="44"/>
      <c r="D337" s="44" t="s">
        <v>84</v>
      </c>
      <c r="E337" s="45"/>
      <c r="F337" s="45"/>
      <c r="G337" s="45" t="s">
        <v>58</v>
      </c>
      <c r="H337" s="45" t="s">
        <v>58</v>
      </c>
      <c r="I337" s="44"/>
      <c r="J337" s="47" t="s">
        <v>58</v>
      </c>
      <c r="K337" s="44"/>
      <c r="L337" s="44" t="s">
        <v>76</v>
      </c>
      <c r="M337" s="44"/>
      <c r="N337" s="48"/>
      <c r="O337" s="65">
        <v>8.2000000000000003E-2</v>
      </c>
      <c r="P337" s="48" t="s">
        <v>78</v>
      </c>
      <c r="Q337" s="44"/>
      <c r="R337" s="69"/>
      <c r="S337" s="173"/>
      <c r="T337" s="44" t="s">
        <v>58</v>
      </c>
      <c r="U337" s="44" t="s">
        <v>54</v>
      </c>
      <c r="V337" s="44" t="s">
        <v>79</v>
      </c>
      <c r="W337" s="49" t="s">
        <v>58</v>
      </c>
    </row>
    <row r="338" spans="2:23" x14ac:dyDescent="0.25">
      <c r="B338" s="43"/>
      <c r="C338" s="44"/>
      <c r="D338" s="44" t="s">
        <v>85</v>
      </c>
      <c r="E338" s="45"/>
      <c r="F338" s="45"/>
      <c r="G338" s="45" t="s">
        <v>58</v>
      </c>
      <c r="H338" s="45" t="s">
        <v>58</v>
      </c>
      <c r="I338" s="44"/>
      <c r="J338" s="47" t="s">
        <v>58</v>
      </c>
      <c r="K338" s="44"/>
      <c r="L338" s="44" t="s">
        <v>76</v>
      </c>
      <c r="M338" s="44"/>
      <c r="N338" s="48"/>
      <c r="O338" s="65">
        <v>1.41E-2</v>
      </c>
      <c r="P338" s="48" t="s">
        <v>78</v>
      </c>
      <c r="Q338" s="44"/>
      <c r="R338" s="69"/>
      <c r="S338" s="173"/>
      <c r="T338" s="44" t="s">
        <v>58</v>
      </c>
      <c r="U338" s="44" t="s">
        <v>54</v>
      </c>
      <c r="V338" s="44" t="s">
        <v>79</v>
      </c>
      <c r="W338" s="49" t="s">
        <v>58</v>
      </c>
    </row>
    <row r="339" spans="2:23" x14ac:dyDescent="0.25">
      <c r="B339" s="43"/>
      <c r="C339" s="44"/>
      <c r="D339" s="44" t="s">
        <v>87</v>
      </c>
      <c r="E339" s="45"/>
      <c r="F339" s="45"/>
      <c r="G339" s="45" t="s">
        <v>58</v>
      </c>
      <c r="H339" s="45" t="s">
        <v>58</v>
      </c>
      <c r="I339" s="44"/>
      <c r="J339" s="47" t="s">
        <v>58</v>
      </c>
      <c r="K339" s="44"/>
      <c r="L339" s="44" t="s">
        <v>76</v>
      </c>
      <c r="M339" s="44"/>
      <c r="N339" s="48"/>
      <c r="O339" s="65">
        <v>1.41E-2</v>
      </c>
      <c r="P339" s="48" t="s">
        <v>78</v>
      </c>
      <c r="Q339" s="44"/>
      <c r="R339" s="69"/>
      <c r="S339" s="173"/>
      <c r="T339" s="44" t="s">
        <v>58</v>
      </c>
      <c r="U339" s="44" t="s">
        <v>54</v>
      </c>
      <c r="V339" s="44" t="s">
        <v>79</v>
      </c>
      <c r="W339" s="49" t="s">
        <v>58</v>
      </c>
    </row>
    <row r="340" spans="2:23" x14ac:dyDescent="0.25">
      <c r="B340" s="43"/>
      <c r="C340" s="44"/>
      <c r="D340" s="44" t="s">
        <v>88</v>
      </c>
      <c r="E340" s="45"/>
      <c r="F340" s="45"/>
      <c r="G340" s="45" t="s">
        <v>58</v>
      </c>
      <c r="H340" s="45" t="s">
        <v>58</v>
      </c>
      <c r="I340" s="44"/>
      <c r="J340" s="47" t="s">
        <v>58</v>
      </c>
      <c r="K340" s="44"/>
      <c r="L340" s="44" t="s">
        <v>76</v>
      </c>
      <c r="M340" s="44"/>
      <c r="N340" s="48"/>
      <c r="O340" s="65">
        <v>0.85</v>
      </c>
      <c r="P340" s="48" t="s">
        <v>78</v>
      </c>
      <c r="Q340" s="44"/>
      <c r="R340" s="69"/>
      <c r="S340" s="173"/>
      <c r="T340" s="44" t="s">
        <v>58</v>
      </c>
      <c r="U340" s="44" t="s">
        <v>54</v>
      </c>
      <c r="V340" s="44" t="s">
        <v>91</v>
      </c>
      <c r="W340" s="49"/>
    </row>
    <row r="341" spans="2:23" x14ac:dyDescent="0.25">
      <c r="B341" s="43"/>
      <c r="C341" s="44"/>
      <c r="D341" s="44" t="s">
        <v>93</v>
      </c>
      <c r="E341" s="45"/>
      <c r="F341" s="45"/>
      <c r="G341" s="45" t="s">
        <v>58</v>
      </c>
      <c r="H341" s="45" t="s">
        <v>58</v>
      </c>
      <c r="I341" s="44"/>
      <c r="J341" s="44" t="s">
        <v>58</v>
      </c>
      <c r="K341" s="44"/>
      <c r="L341" s="44" t="s">
        <v>76</v>
      </c>
      <c r="M341" s="44"/>
      <c r="N341" s="48"/>
      <c r="O341" s="65">
        <v>0.85</v>
      </c>
      <c r="P341" s="48" t="s">
        <v>78</v>
      </c>
      <c r="Q341" s="44"/>
      <c r="R341" s="69"/>
      <c r="S341" s="173"/>
      <c r="T341" s="44" t="s">
        <v>58</v>
      </c>
      <c r="U341" s="44" t="s">
        <v>54</v>
      </c>
      <c r="V341" s="44" t="s">
        <v>91</v>
      </c>
      <c r="W341" s="49"/>
    </row>
    <row r="342" spans="2:23" x14ac:dyDescent="0.25">
      <c r="B342" s="43"/>
      <c r="C342" s="44"/>
      <c r="D342" s="44" t="s">
        <v>95</v>
      </c>
      <c r="E342" s="45"/>
      <c r="F342" s="45"/>
      <c r="G342" s="45" t="s">
        <v>58</v>
      </c>
      <c r="H342" s="45" t="s">
        <v>58</v>
      </c>
      <c r="I342" s="44"/>
      <c r="J342" s="44" t="s">
        <v>58</v>
      </c>
      <c r="K342" s="44"/>
      <c r="L342" s="44" t="s">
        <v>76</v>
      </c>
      <c r="M342" s="44"/>
      <c r="N342" s="48"/>
      <c r="O342" s="65">
        <v>1.66</v>
      </c>
      <c r="P342" s="48" t="s">
        <v>78</v>
      </c>
      <c r="Q342" s="44"/>
      <c r="R342" s="69"/>
      <c r="S342" s="173"/>
      <c r="T342" s="44" t="s">
        <v>58</v>
      </c>
      <c r="U342" s="44" t="s">
        <v>54</v>
      </c>
      <c r="V342" s="44" t="s">
        <v>91</v>
      </c>
      <c r="W342" s="49"/>
    </row>
    <row r="343" spans="2:23" x14ac:dyDescent="0.25">
      <c r="B343" s="43"/>
      <c r="C343" s="44"/>
      <c r="D343" s="44" t="s">
        <v>97</v>
      </c>
      <c r="E343" s="45"/>
      <c r="F343" s="45"/>
      <c r="G343" s="45" t="s">
        <v>58</v>
      </c>
      <c r="H343" s="45" t="s">
        <v>58</v>
      </c>
      <c r="I343" s="44"/>
      <c r="J343" s="44" t="s">
        <v>58</v>
      </c>
      <c r="K343" s="44"/>
      <c r="L343" s="44" t="s">
        <v>76</v>
      </c>
      <c r="M343" s="44"/>
      <c r="N343" s="48"/>
      <c r="O343" s="65">
        <v>3.74</v>
      </c>
      <c r="P343" s="48" t="s">
        <v>78</v>
      </c>
      <c r="Q343" s="44"/>
      <c r="R343" s="69"/>
      <c r="S343" s="173"/>
      <c r="T343" s="44" t="s">
        <v>58</v>
      </c>
      <c r="U343" s="44" t="s">
        <v>54</v>
      </c>
      <c r="V343" s="44" t="s">
        <v>91</v>
      </c>
      <c r="W343" s="49"/>
    </row>
    <row r="344" spans="2:23" x14ac:dyDescent="0.25">
      <c r="B344" s="43"/>
      <c r="C344" s="44"/>
      <c r="D344" s="44" t="s">
        <v>99</v>
      </c>
      <c r="E344" s="45"/>
      <c r="F344" s="45"/>
      <c r="G344" s="45" t="s">
        <v>58</v>
      </c>
      <c r="H344" s="45" t="s">
        <v>58</v>
      </c>
      <c r="I344" s="44"/>
      <c r="J344" s="44" t="s">
        <v>58</v>
      </c>
      <c r="K344" s="44"/>
      <c r="L344" s="44" t="s">
        <v>76</v>
      </c>
      <c r="M344" s="44"/>
      <c r="N344" s="48"/>
      <c r="O344" s="65">
        <v>10.37</v>
      </c>
      <c r="P344" s="48" t="s">
        <v>78</v>
      </c>
      <c r="Q344" s="44"/>
      <c r="R344" s="69"/>
      <c r="S344" s="173"/>
      <c r="T344" s="44" t="s">
        <v>58</v>
      </c>
      <c r="U344" s="44" t="s">
        <v>54</v>
      </c>
      <c r="V344" s="44" t="s">
        <v>91</v>
      </c>
      <c r="W344" s="49"/>
    </row>
    <row r="345" spans="2:23" ht="13" thickBot="1" x14ac:dyDescent="0.3">
      <c r="B345" s="50"/>
      <c r="C345" s="51"/>
      <c r="D345" s="51" t="s">
        <v>100</v>
      </c>
      <c r="E345" s="52"/>
      <c r="F345" s="52"/>
      <c r="G345" s="52" t="s">
        <v>58</v>
      </c>
      <c r="H345" s="52" t="s">
        <v>58</v>
      </c>
      <c r="I345" s="51"/>
      <c r="J345" s="51" t="s">
        <v>58</v>
      </c>
      <c r="K345" s="51"/>
      <c r="L345" s="51" t="s">
        <v>76</v>
      </c>
      <c r="M345" s="51"/>
      <c r="N345" s="54"/>
      <c r="O345" s="72">
        <v>10.37</v>
      </c>
      <c r="P345" s="54" t="s">
        <v>78</v>
      </c>
      <c r="Q345" s="51"/>
      <c r="R345" s="73"/>
      <c r="S345" s="174"/>
      <c r="T345" s="51" t="s">
        <v>58</v>
      </c>
      <c r="U345" s="51" t="s">
        <v>54</v>
      </c>
      <c r="V345" s="51" t="s">
        <v>91</v>
      </c>
      <c r="W345" s="55"/>
    </row>
    <row r="346" spans="2:23" ht="15.5" x14ac:dyDescent="0.35">
      <c r="B346" s="8"/>
      <c r="C346" s="78"/>
      <c r="D346" s="8"/>
      <c r="E346" s="8"/>
      <c r="F346" s="8"/>
      <c r="G346" s="8"/>
      <c r="H346" s="8"/>
      <c r="I346" s="8"/>
      <c r="J346" s="8"/>
    </row>
    <row r="347" spans="2:23" ht="15.5" x14ac:dyDescent="0.35">
      <c r="B347" s="115"/>
      <c r="C347" s="78"/>
      <c r="D347" s="8"/>
      <c r="E347" s="8"/>
      <c r="F347" s="8"/>
      <c r="G347" s="8"/>
      <c r="H347" s="8"/>
      <c r="I347" s="8"/>
      <c r="J347" s="8"/>
    </row>
    <row r="348" spans="2:23" ht="15.5" x14ac:dyDescent="0.35">
      <c r="B348" s="115" t="s">
        <v>283</v>
      </c>
      <c r="C348" s="116"/>
      <c r="D348" s="117"/>
      <c r="E348" s="8"/>
      <c r="F348" s="8"/>
      <c r="G348" s="8"/>
      <c r="H348" s="8"/>
      <c r="I348" s="8"/>
      <c r="J348" s="8"/>
    </row>
    <row r="349" spans="2:23" ht="15.5" x14ac:dyDescent="0.35">
      <c r="B349" s="8"/>
      <c r="C349" s="78"/>
      <c r="D349" s="8"/>
      <c r="E349" s="8"/>
      <c r="F349" s="8"/>
      <c r="G349" s="8"/>
      <c r="H349" s="8"/>
      <c r="I349" s="8"/>
      <c r="J349" s="8"/>
    </row>
    <row r="350" spans="2:23" ht="15.5" x14ac:dyDescent="0.35">
      <c r="B350" s="115" t="s">
        <v>250</v>
      </c>
      <c r="C350" s="78"/>
      <c r="D350" s="8"/>
      <c r="E350" s="8"/>
      <c r="F350" s="8"/>
      <c r="G350" s="8"/>
      <c r="H350" s="8"/>
      <c r="I350" s="8"/>
      <c r="J350" s="8"/>
    </row>
    <row r="351" spans="2:23" ht="15.5" x14ac:dyDescent="0.35">
      <c r="B351" s="8"/>
      <c r="C351" s="78"/>
      <c r="D351" s="8"/>
      <c r="E351" s="8"/>
      <c r="F351" s="8"/>
      <c r="G351" s="8"/>
      <c r="H351" s="8"/>
      <c r="I351" s="8"/>
      <c r="J351" s="8"/>
    </row>
    <row r="352" spans="2:23" ht="15.5" x14ac:dyDescent="0.35">
      <c r="B352" s="115" t="s">
        <v>251</v>
      </c>
      <c r="C352" s="78"/>
      <c r="D352" s="8"/>
      <c r="E352" s="8"/>
      <c r="F352" s="8"/>
      <c r="G352" s="8"/>
      <c r="H352" s="8"/>
      <c r="I352" s="8"/>
      <c r="J352" s="8"/>
    </row>
    <row r="353" spans="2:10" ht="15.5" x14ac:dyDescent="0.35">
      <c r="B353" s="8"/>
      <c r="C353" s="78"/>
      <c r="D353" s="8"/>
      <c r="E353" s="8"/>
      <c r="F353" s="8"/>
      <c r="G353" s="8"/>
      <c r="H353" s="8"/>
      <c r="I353" s="8"/>
      <c r="J353" s="8"/>
    </row>
    <row r="354" spans="2:10" ht="15.5" x14ac:dyDescent="0.35">
      <c r="B354" s="8"/>
      <c r="C354" s="78"/>
      <c r="D354" s="8"/>
      <c r="E354" s="8"/>
      <c r="F354" s="8"/>
      <c r="G354" s="8"/>
      <c r="H354" s="8"/>
      <c r="I354" s="8"/>
      <c r="J354" s="8"/>
    </row>
    <row r="355" spans="2:10" ht="15.5" x14ac:dyDescent="0.35">
      <c r="B355" s="8"/>
      <c r="C355" s="78"/>
      <c r="D355" s="8"/>
      <c r="E355" s="8"/>
      <c r="F355" s="8"/>
      <c r="G355" s="8"/>
      <c r="H355" s="8"/>
      <c r="I355" s="8"/>
      <c r="J355" s="8"/>
    </row>
    <row r="356" spans="2:10" ht="15.5" customHeight="1" x14ac:dyDescent="0.35">
      <c r="B356" s="8"/>
      <c r="C356" s="78"/>
      <c r="D356" s="8"/>
      <c r="E356" s="8"/>
      <c r="F356" s="8"/>
      <c r="G356" s="8"/>
      <c r="H356" s="8"/>
      <c r="I356" s="8"/>
      <c r="J356" s="8"/>
    </row>
    <row r="357" spans="2:10" ht="15.5" x14ac:dyDescent="0.35">
      <c r="B357" s="8"/>
      <c r="C357" s="78"/>
      <c r="D357" s="8"/>
      <c r="E357" s="8"/>
      <c r="F357" s="8"/>
      <c r="G357" s="8"/>
      <c r="H357" s="8"/>
      <c r="I357" s="8"/>
      <c r="J357" s="8"/>
    </row>
    <row r="358" spans="2:10" ht="15.5" x14ac:dyDescent="0.35">
      <c r="B358" s="8"/>
      <c r="C358" s="78"/>
      <c r="D358" s="8"/>
      <c r="E358" s="8"/>
      <c r="F358" s="8"/>
      <c r="G358" s="8"/>
      <c r="H358" s="8"/>
      <c r="I358" s="8"/>
      <c r="J358" s="8"/>
    </row>
    <row r="359" spans="2:10" ht="15.5" x14ac:dyDescent="0.35">
      <c r="B359" s="8"/>
      <c r="C359" s="78"/>
      <c r="D359" s="8"/>
      <c r="E359" s="8"/>
      <c r="F359" s="8"/>
      <c r="G359" s="8"/>
      <c r="H359" s="8"/>
      <c r="I359" s="8"/>
      <c r="J359" s="8"/>
    </row>
    <row r="360" spans="2:10" ht="15.5" x14ac:dyDescent="0.35">
      <c r="B360" s="8"/>
      <c r="C360" s="78"/>
      <c r="D360" s="8"/>
      <c r="E360" s="8"/>
      <c r="F360" s="8"/>
      <c r="G360" s="8"/>
      <c r="H360" s="8"/>
      <c r="I360" s="8"/>
      <c r="J360" s="8"/>
    </row>
    <row r="361" spans="2:10" ht="15.5" x14ac:dyDescent="0.35">
      <c r="B361" s="8"/>
      <c r="C361" s="78"/>
      <c r="D361" s="8"/>
      <c r="E361" s="8"/>
      <c r="F361" s="8"/>
      <c r="G361" s="8"/>
      <c r="H361" s="8"/>
      <c r="I361" s="8"/>
      <c r="J361" s="8"/>
    </row>
    <row r="362" spans="2:10" ht="15.5" x14ac:dyDescent="0.35">
      <c r="B362" s="8"/>
      <c r="C362" s="78"/>
      <c r="D362" s="8"/>
      <c r="E362" s="8"/>
      <c r="F362" s="8"/>
      <c r="G362" s="8"/>
      <c r="H362" s="8"/>
      <c r="I362" s="8"/>
      <c r="J362" s="8"/>
    </row>
    <row r="363" spans="2:10" ht="15.5" x14ac:dyDescent="0.35">
      <c r="B363" s="8"/>
      <c r="C363" s="78"/>
      <c r="D363" s="8"/>
      <c r="E363" s="8"/>
      <c r="F363" s="8"/>
      <c r="G363" s="8"/>
      <c r="H363" s="8"/>
      <c r="I363" s="8"/>
      <c r="J363" s="8"/>
    </row>
    <row r="364" spans="2:10" ht="15.5" x14ac:dyDescent="0.35">
      <c r="B364" s="8"/>
      <c r="C364" s="78"/>
      <c r="D364" s="8"/>
      <c r="E364" s="8"/>
      <c r="F364" s="8"/>
      <c r="G364" s="8"/>
      <c r="H364" s="8"/>
      <c r="I364" s="8"/>
      <c r="J364" s="8"/>
    </row>
    <row r="365" spans="2:10" ht="15.5" x14ac:dyDescent="0.35">
      <c r="B365" s="8"/>
      <c r="C365" s="78"/>
      <c r="D365" s="8"/>
      <c r="E365" s="8"/>
      <c r="F365" s="8"/>
      <c r="G365" s="8"/>
      <c r="H365" s="8"/>
      <c r="I365" s="8"/>
      <c r="J365" s="8"/>
    </row>
    <row r="366" spans="2:10" ht="15.5" x14ac:dyDescent="0.35">
      <c r="B366" s="8"/>
      <c r="C366" s="78"/>
      <c r="D366" s="8"/>
      <c r="E366" s="8"/>
      <c r="F366" s="8"/>
      <c r="G366" s="8"/>
      <c r="H366" s="8"/>
      <c r="I366" s="8"/>
      <c r="J366" s="8"/>
    </row>
    <row r="367" spans="2:10" ht="15.5" x14ac:dyDescent="0.35">
      <c r="B367" s="8"/>
      <c r="C367" s="78"/>
      <c r="D367" s="8"/>
      <c r="E367" s="8"/>
      <c r="F367" s="8"/>
      <c r="G367" s="8"/>
      <c r="H367" s="8"/>
      <c r="I367" s="8"/>
      <c r="J367" s="8"/>
    </row>
    <row r="368" spans="2:10" ht="15.5" x14ac:dyDescent="0.35">
      <c r="B368" s="8"/>
      <c r="C368" s="78"/>
      <c r="D368" s="8"/>
      <c r="E368" s="8"/>
      <c r="F368" s="8"/>
      <c r="G368" s="8"/>
      <c r="H368" s="8"/>
      <c r="I368" s="8"/>
      <c r="J368" s="8"/>
    </row>
    <row r="369" spans="2:10" ht="15.5" x14ac:dyDescent="0.35">
      <c r="B369" s="8"/>
      <c r="C369" s="78"/>
      <c r="D369" s="8"/>
      <c r="E369" s="8"/>
      <c r="F369" s="8"/>
      <c r="G369" s="8"/>
      <c r="H369" s="8"/>
      <c r="I369" s="8"/>
      <c r="J369" s="8"/>
    </row>
    <row r="370" spans="2:10" ht="15.5" x14ac:dyDescent="0.35">
      <c r="B370" s="8"/>
      <c r="C370" s="78"/>
      <c r="D370" s="8"/>
      <c r="E370" s="8"/>
      <c r="F370" s="8"/>
      <c r="G370" s="8"/>
      <c r="H370" s="8"/>
      <c r="I370" s="8"/>
      <c r="J370" s="8"/>
    </row>
    <row r="371" spans="2:10" ht="15.5" x14ac:dyDescent="0.35">
      <c r="B371" s="8"/>
      <c r="C371" s="78"/>
      <c r="D371" s="8"/>
      <c r="E371" s="8"/>
      <c r="F371" s="8"/>
      <c r="G371" s="8"/>
      <c r="H371" s="8"/>
      <c r="I371" s="8"/>
      <c r="J371" s="8"/>
    </row>
    <row r="372" spans="2:10" ht="15.5" x14ac:dyDescent="0.35">
      <c r="B372" s="8"/>
      <c r="C372" s="78"/>
      <c r="D372" s="8"/>
      <c r="E372" s="8"/>
      <c r="F372" s="8"/>
      <c r="G372" s="8"/>
      <c r="H372" s="8"/>
      <c r="I372" s="8"/>
      <c r="J372" s="8"/>
    </row>
    <row r="373" spans="2:10" ht="15.5" x14ac:dyDescent="0.35">
      <c r="B373" s="8"/>
      <c r="C373" s="78"/>
      <c r="D373" s="8"/>
      <c r="E373" s="8"/>
      <c r="F373" s="8"/>
      <c r="G373" s="8"/>
      <c r="H373" s="8"/>
      <c r="I373" s="8"/>
      <c r="J373" s="8"/>
    </row>
    <row r="374" spans="2:10" ht="15.5" x14ac:dyDescent="0.35">
      <c r="B374" s="8"/>
      <c r="C374" s="78"/>
      <c r="D374" s="8"/>
      <c r="E374" s="8"/>
      <c r="F374" s="8"/>
      <c r="G374" s="8"/>
      <c r="H374" s="8"/>
      <c r="I374" s="8"/>
      <c r="J374" s="8"/>
    </row>
    <row r="375" spans="2:10" ht="15.5" x14ac:dyDescent="0.35">
      <c r="B375" s="8"/>
      <c r="C375" s="78"/>
      <c r="D375" s="8"/>
      <c r="E375" s="8"/>
      <c r="F375" s="8"/>
      <c r="G375" s="8"/>
      <c r="H375" s="8"/>
      <c r="I375" s="8"/>
      <c r="J375" s="8"/>
    </row>
    <row r="376" spans="2:10" ht="15.5" x14ac:dyDescent="0.35">
      <c r="B376" s="8"/>
      <c r="C376" s="8"/>
      <c r="D376" s="8"/>
      <c r="E376" s="8"/>
      <c r="F376" s="8"/>
      <c r="G376" s="8"/>
      <c r="H376" s="8"/>
      <c r="I376" s="8"/>
      <c r="J376" s="8"/>
    </row>
    <row r="377" spans="2:10" ht="15.5" x14ac:dyDescent="0.35">
      <c r="B377" s="8"/>
      <c r="C377" s="8"/>
      <c r="D377" s="8"/>
      <c r="E377" s="8"/>
      <c r="F377" s="8"/>
      <c r="G377" s="8"/>
      <c r="H377" s="8"/>
      <c r="I377" s="8"/>
      <c r="J377" s="8"/>
    </row>
    <row r="378" spans="2:10" ht="15.5" x14ac:dyDescent="0.35">
      <c r="B378" s="8"/>
      <c r="C378" s="8"/>
      <c r="D378" s="8"/>
      <c r="E378" s="8"/>
      <c r="F378" s="8"/>
      <c r="G378" s="8"/>
      <c r="H378" s="8"/>
      <c r="I378" s="8"/>
      <c r="J378" s="8"/>
    </row>
    <row r="379" spans="2:10" ht="15.5" x14ac:dyDescent="0.35">
      <c r="B379" s="8"/>
      <c r="C379" s="8"/>
      <c r="D379" s="8"/>
      <c r="E379" s="8"/>
      <c r="F379" s="8"/>
      <c r="G379" s="8"/>
      <c r="H379" s="8"/>
      <c r="I379" s="8"/>
      <c r="J379" s="8"/>
    </row>
    <row r="380" spans="2:10" ht="15.5" x14ac:dyDescent="0.35">
      <c r="D380" s="8"/>
      <c r="E380" s="8"/>
      <c r="F380" s="8"/>
      <c r="G380" s="8"/>
      <c r="H380" s="8"/>
      <c r="I380" s="8"/>
      <c r="J380" s="8"/>
    </row>
  </sheetData>
  <sheetProtection formatCells="0" formatColumns="0" formatRows="0"/>
  <mergeCells count="48">
    <mergeCell ref="S334:S345"/>
    <mergeCell ref="R305:R311"/>
    <mergeCell ref="S312:S323"/>
    <mergeCell ref="W12:W13"/>
    <mergeCell ref="J12:J13"/>
    <mergeCell ref="K12:K13"/>
    <mergeCell ref="L12:L13"/>
    <mergeCell ref="U12:U13"/>
    <mergeCell ref="V12:V13"/>
    <mergeCell ref="R52:R59"/>
    <mergeCell ref="R61:R62"/>
    <mergeCell ref="R63:R82"/>
    <mergeCell ref="S84:S99"/>
    <mergeCell ref="R14:R23"/>
    <mergeCell ref="S24:S35"/>
    <mergeCell ref="R36:R41"/>
    <mergeCell ref="S42:S51"/>
    <mergeCell ref="U11:V11"/>
    <mergeCell ref="B10:D10"/>
    <mergeCell ref="E10:I10"/>
    <mergeCell ref="L10:T10"/>
    <mergeCell ref="J11:K11"/>
    <mergeCell ref="B11:D11"/>
    <mergeCell ref="E11:I11"/>
    <mergeCell ref="L11:T11"/>
    <mergeCell ref="R100:R105"/>
    <mergeCell ref="R106:R111"/>
    <mergeCell ref="R112:R117"/>
    <mergeCell ref="S118:S129"/>
    <mergeCell ref="R130:R135"/>
    <mergeCell ref="S142:S151"/>
    <mergeCell ref="R152:R164"/>
    <mergeCell ref="R136:R141"/>
    <mergeCell ref="S165:S170"/>
    <mergeCell ref="S171:S173"/>
    <mergeCell ref="S174:S176"/>
    <mergeCell ref="R177:R184"/>
    <mergeCell ref="S185:S202"/>
    <mergeCell ref="S295:S304"/>
    <mergeCell ref="S256:S265"/>
    <mergeCell ref="R266:R271"/>
    <mergeCell ref="S278:S287"/>
    <mergeCell ref="S213:S224"/>
    <mergeCell ref="R225:R232"/>
    <mergeCell ref="R288:R294"/>
    <mergeCell ref="S233:S244"/>
    <mergeCell ref="R245:R255"/>
    <mergeCell ref="R203:R212"/>
  </mergeCells>
  <phoneticPr fontId="10" type="noConversion"/>
  <dataValidations count="7">
    <dataValidation type="list" allowBlank="1" showInputMessage="1" showErrorMessage="1" sqref="WVJ983341:WVJ983360 L65837:L65856 IX65837:IX65856 ST65837:ST65856 ACP65837:ACP65856 AML65837:AML65856 AWH65837:AWH65856 BGD65837:BGD65856 BPZ65837:BPZ65856 BZV65837:BZV65856 CJR65837:CJR65856 CTN65837:CTN65856 DDJ65837:DDJ65856 DNF65837:DNF65856 DXB65837:DXB65856 EGX65837:EGX65856 EQT65837:EQT65856 FAP65837:FAP65856 FKL65837:FKL65856 FUH65837:FUH65856 GED65837:GED65856 GNZ65837:GNZ65856 GXV65837:GXV65856 HHR65837:HHR65856 HRN65837:HRN65856 IBJ65837:IBJ65856 ILF65837:ILF65856 IVB65837:IVB65856 JEX65837:JEX65856 JOT65837:JOT65856 JYP65837:JYP65856 KIL65837:KIL65856 KSH65837:KSH65856 LCD65837:LCD65856 LLZ65837:LLZ65856 LVV65837:LVV65856 MFR65837:MFR65856 MPN65837:MPN65856 MZJ65837:MZJ65856 NJF65837:NJF65856 NTB65837:NTB65856 OCX65837:OCX65856 OMT65837:OMT65856 OWP65837:OWP65856 PGL65837:PGL65856 PQH65837:PQH65856 QAD65837:QAD65856 QJZ65837:QJZ65856 QTV65837:QTV65856 RDR65837:RDR65856 RNN65837:RNN65856 RXJ65837:RXJ65856 SHF65837:SHF65856 SRB65837:SRB65856 TAX65837:TAX65856 TKT65837:TKT65856 TUP65837:TUP65856 UEL65837:UEL65856 UOH65837:UOH65856 UYD65837:UYD65856 VHZ65837:VHZ65856 VRV65837:VRV65856 WBR65837:WBR65856 WLN65837:WLN65856 WVJ65837:WVJ65856 L131373:L131392 IX131373:IX131392 ST131373:ST131392 ACP131373:ACP131392 AML131373:AML131392 AWH131373:AWH131392 BGD131373:BGD131392 BPZ131373:BPZ131392 BZV131373:BZV131392 CJR131373:CJR131392 CTN131373:CTN131392 DDJ131373:DDJ131392 DNF131373:DNF131392 DXB131373:DXB131392 EGX131373:EGX131392 EQT131373:EQT131392 FAP131373:FAP131392 FKL131373:FKL131392 FUH131373:FUH131392 GED131373:GED131392 GNZ131373:GNZ131392 GXV131373:GXV131392 HHR131373:HHR131392 HRN131373:HRN131392 IBJ131373:IBJ131392 ILF131373:ILF131392 IVB131373:IVB131392 JEX131373:JEX131392 JOT131373:JOT131392 JYP131373:JYP131392 KIL131373:KIL131392 KSH131373:KSH131392 LCD131373:LCD131392 LLZ131373:LLZ131392 LVV131373:LVV131392 MFR131373:MFR131392 MPN131373:MPN131392 MZJ131373:MZJ131392 NJF131373:NJF131392 NTB131373:NTB131392 OCX131373:OCX131392 OMT131373:OMT131392 OWP131373:OWP131392 PGL131373:PGL131392 PQH131373:PQH131392 QAD131373:QAD131392 QJZ131373:QJZ131392 QTV131373:QTV131392 RDR131373:RDR131392 RNN131373:RNN131392 RXJ131373:RXJ131392 SHF131373:SHF131392 SRB131373:SRB131392 TAX131373:TAX131392 TKT131373:TKT131392 TUP131373:TUP131392 UEL131373:UEL131392 UOH131373:UOH131392 UYD131373:UYD131392 VHZ131373:VHZ131392 VRV131373:VRV131392 WBR131373:WBR131392 WLN131373:WLN131392 WVJ131373:WVJ131392 L196909:L196928 IX196909:IX196928 ST196909:ST196928 ACP196909:ACP196928 AML196909:AML196928 AWH196909:AWH196928 BGD196909:BGD196928 BPZ196909:BPZ196928 BZV196909:BZV196928 CJR196909:CJR196928 CTN196909:CTN196928 DDJ196909:DDJ196928 DNF196909:DNF196928 DXB196909:DXB196928 EGX196909:EGX196928 EQT196909:EQT196928 FAP196909:FAP196928 FKL196909:FKL196928 FUH196909:FUH196928 GED196909:GED196928 GNZ196909:GNZ196928 GXV196909:GXV196928 HHR196909:HHR196928 HRN196909:HRN196928 IBJ196909:IBJ196928 ILF196909:ILF196928 IVB196909:IVB196928 JEX196909:JEX196928 JOT196909:JOT196928 JYP196909:JYP196928 KIL196909:KIL196928 KSH196909:KSH196928 LCD196909:LCD196928 LLZ196909:LLZ196928 LVV196909:LVV196928 MFR196909:MFR196928 MPN196909:MPN196928 MZJ196909:MZJ196928 NJF196909:NJF196928 NTB196909:NTB196928 OCX196909:OCX196928 OMT196909:OMT196928 OWP196909:OWP196928 PGL196909:PGL196928 PQH196909:PQH196928 QAD196909:QAD196928 QJZ196909:QJZ196928 QTV196909:QTV196928 RDR196909:RDR196928 RNN196909:RNN196928 RXJ196909:RXJ196928 SHF196909:SHF196928 SRB196909:SRB196928 TAX196909:TAX196928 TKT196909:TKT196928 TUP196909:TUP196928 UEL196909:UEL196928 UOH196909:UOH196928 UYD196909:UYD196928 VHZ196909:VHZ196928 VRV196909:VRV196928 WBR196909:WBR196928 WLN196909:WLN196928 WVJ196909:WVJ196928 L262445:L262464 IX262445:IX262464 ST262445:ST262464 ACP262445:ACP262464 AML262445:AML262464 AWH262445:AWH262464 BGD262445:BGD262464 BPZ262445:BPZ262464 BZV262445:BZV262464 CJR262445:CJR262464 CTN262445:CTN262464 DDJ262445:DDJ262464 DNF262445:DNF262464 DXB262445:DXB262464 EGX262445:EGX262464 EQT262445:EQT262464 FAP262445:FAP262464 FKL262445:FKL262464 FUH262445:FUH262464 GED262445:GED262464 GNZ262445:GNZ262464 GXV262445:GXV262464 HHR262445:HHR262464 HRN262445:HRN262464 IBJ262445:IBJ262464 ILF262445:ILF262464 IVB262445:IVB262464 JEX262445:JEX262464 JOT262445:JOT262464 JYP262445:JYP262464 KIL262445:KIL262464 KSH262445:KSH262464 LCD262445:LCD262464 LLZ262445:LLZ262464 LVV262445:LVV262464 MFR262445:MFR262464 MPN262445:MPN262464 MZJ262445:MZJ262464 NJF262445:NJF262464 NTB262445:NTB262464 OCX262445:OCX262464 OMT262445:OMT262464 OWP262445:OWP262464 PGL262445:PGL262464 PQH262445:PQH262464 QAD262445:QAD262464 QJZ262445:QJZ262464 QTV262445:QTV262464 RDR262445:RDR262464 RNN262445:RNN262464 RXJ262445:RXJ262464 SHF262445:SHF262464 SRB262445:SRB262464 TAX262445:TAX262464 TKT262445:TKT262464 TUP262445:TUP262464 UEL262445:UEL262464 UOH262445:UOH262464 UYD262445:UYD262464 VHZ262445:VHZ262464 VRV262445:VRV262464 WBR262445:WBR262464 WLN262445:WLN262464 WVJ262445:WVJ262464 L327981:L328000 IX327981:IX328000 ST327981:ST328000 ACP327981:ACP328000 AML327981:AML328000 AWH327981:AWH328000 BGD327981:BGD328000 BPZ327981:BPZ328000 BZV327981:BZV328000 CJR327981:CJR328000 CTN327981:CTN328000 DDJ327981:DDJ328000 DNF327981:DNF328000 DXB327981:DXB328000 EGX327981:EGX328000 EQT327981:EQT328000 FAP327981:FAP328000 FKL327981:FKL328000 FUH327981:FUH328000 GED327981:GED328000 GNZ327981:GNZ328000 GXV327981:GXV328000 HHR327981:HHR328000 HRN327981:HRN328000 IBJ327981:IBJ328000 ILF327981:ILF328000 IVB327981:IVB328000 JEX327981:JEX328000 JOT327981:JOT328000 JYP327981:JYP328000 KIL327981:KIL328000 KSH327981:KSH328000 LCD327981:LCD328000 LLZ327981:LLZ328000 LVV327981:LVV328000 MFR327981:MFR328000 MPN327981:MPN328000 MZJ327981:MZJ328000 NJF327981:NJF328000 NTB327981:NTB328000 OCX327981:OCX328000 OMT327981:OMT328000 OWP327981:OWP328000 PGL327981:PGL328000 PQH327981:PQH328000 QAD327981:QAD328000 QJZ327981:QJZ328000 QTV327981:QTV328000 RDR327981:RDR328000 RNN327981:RNN328000 RXJ327981:RXJ328000 SHF327981:SHF328000 SRB327981:SRB328000 TAX327981:TAX328000 TKT327981:TKT328000 TUP327981:TUP328000 UEL327981:UEL328000 UOH327981:UOH328000 UYD327981:UYD328000 VHZ327981:VHZ328000 VRV327981:VRV328000 WBR327981:WBR328000 WLN327981:WLN328000 WVJ327981:WVJ328000 L393517:L393536 IX393517:IX393536 ST393517:ST393536 ACP393517:ACP393536 AML393517:AML393536 AWH393517:AWH393536 BGD393517:BGD393536 BPZ393517:BPZ393536 BZV393517:BZV393536 CJR393517:CJR393536 CTN393517:CTN393536 DDJ393517:DDJ393536 DNF393517:DNF393536 DXB393517:DXB393536 EGX393517:EGX393536 EQT393517:EQT393536 FAP393517:FAP393536 FKL393517:FKL393536 FUH393517:FUH393536 GED393517:GED393536 GNZ393517:GNZ393536 GXV393517:GXV393536 HHR393517:HHR393536 HRN393517:HRN393536 IBJ393517:IBJ393536 ILF393517:ILF393536 IVB393517:IVB393536 JEX393517:JEX393536 JOT393517:JOT393536 JYP393517:JYP393536 KIL393517:KIL393536 KSH393517:KSH393536 LCD393517:LCD393536 LLZ393517:LLZ393536 LVV393517:LVV393536 MFR393517:MFR393536 MPN393517:MPN393536 MZJ393517:MZJ393536 NJF393517:NJF393536 NTB393517:NTB393536 OCX393517:OCX393536 OMT393517:OMT393536 OWP393517:OWP393536 PGL393517:PGL393536 PQH393517:PQH393536 QAD393517:QAD393536 QJZ393517:QJZ393536 QTV393517:QTV393536 RDR393517:RDR393536 RNN393517:RNN393536 RXJ393517:RXJ393536 SHF393517:SHF393536 SRB393517:SRB393536 TAX393517:TAX393536 TKT393517:TKT393536 TUP393517:TUP393536 UEL393517:UEL393536 UOH393517:UOH393536 UYD393517:UYD393536 VHZ393517:VHZ393536 VRV393517:VRV393536 WBR393517:WBR393536 WLN393517:WLN393536 WVJ393517:WVJ393536 L459053:L459072 IX459053:IX459072 ST459053:ST459072 ACP459053:ACP459072 AML459053:AML459072 AWH459053:AWH459072 BGD459053:BGD459072 BPZ459053:BPZ459072 BZV459053:BZV459072 CJR459053:CJR459072 CTN459053:CTN459072 DDJ459053:DDJ459072 DNF459053:DNF459072 DXB459053:DXB459072 EGX459053:EGX459072 EQT459053:EQT459072 FAP459053:FAP459072 FKL459053:FKL459072 FUH459053:FUH459072 GED459053:GED459072 GNZ459053:GNZ459072 GXV459053:GXV459072 HHR459053:HHR459072 HRN459053:HRN459072 IBJ459053:IBJ459072 ILF459053:ILF459072 IVB459053:IVB459072 JEX459053:JEX459072 JOT459053:JOT459072 JYP459053:JYP459072 KIL459053:KIL459072 KSH459053:KSH459072 LCD459053:LCD459072 LLZ459053:LLZ459072 LVV459053:LVV459072 MFR459053:MFR459072 MPN459053:MPN459072 MZJ459053:MZJ459072 NJF459053:NJF459072 NTB459053:NTB459072 OCX459053:OCX459072 OMT459053:OMT459072 OWP459053:OWP459072 PGL459053:PGL459072 PQH459053:PQH459072 QAD459053:QAD459072 QJZ459053:QJZ459072 QTV459053:QTV459072 RDR459053:RDR459072 RNN459053:RNN459072 RXJ459053:RXJ459072 SHF459053:SHF459072 SRB459053:SRB459072 TAX459053:TAX459072 TKT459053:TKT459072 TUP459053:TUP459072 UEL459053:UEL459072 UOH459053:UOH459072 UYD459053:UYD459072 VHZ459053:VHZ459072 VRV459053:VRV459072 WBR459053:WBR459072 WLN459053:WLN459072 WVJ459053:WVJ459072 L524589:L524608 IX524589:IX524608 ST524589:ST524608 ACP524589:ACP524608 AML524589:AML524608 AWH524589:AWH524608 BGD524589:BGD524608 BPZ524589:BPZ524608 BZV524589:BZV524608 CJR524589:CJR524608 CTN524589:CTN524608 DDJ524589:DDJ524608 DNF524589:DNF524608 DXB524589:DXB524608 EGX524589:EGX524608 EQT524589:EQT524608 FAP524589:FAP524608 FKL524589:FKL524608 FUH524589:FUH524608 GED524589:GED524608 GNZ524589:GNZ524608 GXV524589:GXV524608 HHR524589:HHR524608 HRN524589:HRN524608 IBJ524589:IBJ524608 ILF524589:ILF524608 IVB524589:IVB524608 JEX524589:JEX524608 JOT524589:JOT524608 JYP524589:JYP524608 KIL524589:KIL524608 KSH524589:KSH524608 LCD524589:LCD524608 LLZ524589:LLZ524608 LVV524589:LVV524608 MFR524589:MFR524608 MPN524589:MPN524608 MZJ524589:MZJ524608 NJF524589:NJF524608 NTB524589:NTB524608 OCX524589:OCX524608 OMT524589:OMT524608 OWP524589:OWP524608 PGL524589:PGL524608 PQH524589:PQH524608 QAD524589:QAD524608 QJZ524589:QJZ524608 QTV524589:QTV524608 RDR524589:RDR524608 RNN524589:RNN524608 RXJ524589:RXJ524608 SHF524589:SHF524608 SRB524589:SRB524608 TAX524589:TAX524608 TKT524589:TKT524608 TUP524589:TUP524608 UEL524589:UEL524608 UOH524589:UOH524608 UYD524589:UYD524608 VHZ524589:VHZ524608 VRV524589:VRV524608 WBR524589:WBR524608 WLN524589:WLN524608 WVJ524589:WVJ524608 L590125:L590144 IX590125:IX590144 ST590125:ST590144 ACP590125:ACP590144 AML590125:AML590144 AWH590125:AWH590144 BGD590125:BGD590144 BPZ590125:BPZ590144 BZV590125:BZV590144 CJR590125:CJR590144 CTN590125:CTN590144 DDJ590125:DDJ590144 DNF590125:DNF590144 DXB590125:DXB590144 EGX590125:EGX590144 EQT590125:EQT590144 FAP590125:FAP590144 FKL590125:FKL590144 FUH590125:FUH590144 GED590125:GED590144 GNZ590125:GNZ590144 GXV590125:GXV590144 HHR590125:HHR590144 HRN590125:HRN590144 IBJ590125:IBJ590144 ILF590125:ILF590144 IVB590125:IVB590144 JEX590125:JEX590144 JOT590125:JOT590144 JYP590125:JYP590144 KIL590125:KIL590144 KSH590125:KSH590144 LCD590125:LCD590144 LLZ590125:LLZ590144 LVV590125:LVV590144 MFR590125:MFR590144 MPN590125:MPN590144 MZJ590125:MZJ590144 NJF590125:NJF590144 NTB590125:NTB590144 OCX590125:OCX590144 OMT590125:OMT590144 OWP590125:OWP590144 PGL590125:PGL590144 PQH590125:PQH590144 QAD590125:QAD590144 QJZ590125:QJZ590144 QTV590125:QTV590144 RDR590125:RDR590144 RNN590125:RNN590144 RXJ590125:RXJ590144 SHF590125:SHF590144 SRB590125:SRB590144 TAX590125:TAX590144 TKT590125:TKT590144 TUP590125:TUP590144 UEL590125:UEL590144 UOH590125:UOH590144 UYD590125:UYD590144 VHZ590125:VHZ590144 VRV590125:VRV590144 WBR590125:WBR590144 WLN590125:WLN590144 WVJ590125:WVJ590144 L655661:L655680 IX655661:IX655680 ST655661:ST655680 ACP655661:ACP655680 AML655661:AML655680 AWH655661:AWH655680 BGD655661:BGD655680 BPZ655661:BPZ655680 BZV655661:BZV655680 CJR655661:CJR655680 CTN655661:CTN655680 DDJ655661:DDJ655680 DNF655661:DNF655680 DXB655661:DXB655680 EGX655661:EGX655680 EQT655661:EQT655680 FAP655661:FAP655680 FKL655661:FKL655680 FUH655661:FUH655680 GED655661:GED655680 GNZ655661:GNZ655680 GXV655661:GXV655680 HHR655661:HHR655680 HRN655661:HRN655680 IBJ655661:IBJ655680 ILF655661:ILF655680 IVB655661:IVB655680 JEX655661:JEX655680 JOT655661:JOT655680 JYP655661:JYP655680 KIL655661:KIL655680 KSH655661:KSH655680 LCD655661:LCD655680 LLZ655661:LLZ655680 LVV655661:LVV655680 MFR655661:MFR655680 MPN655661:MPN655680 MZJ655661:MZJ655680 NJF655661:NJF655680 NTB655661:NTB655680 OCX655661:OCX655680 OMT655661:OMT655680 OWP655661:OWP655680 PGL655661:PGL655680 PQH655661:PQH655680 QAD655661:QAD655680 QJZ655661:QJZ655680 QTV655661:QTV655680 RDR655661:RDR655680 RNN655661:RNN655680 RXJ655661:RXJ655680 SHF655661:SHF655680 SRB655661:SRB655680 TAX655661:TAX655680 TKT655661:TKT655680 TUP655661:TUP655680 UEL655661:UEL655680 UOH655661:UOH655680 UYD655661:UYD655680 VHZ655661:VHZ655680 VRV655661:VRV655680 WBR655661:WBR655680 WLN655661:WLN655680 WVJ655661:WVJ655680 L721197:L721216 IX721197:IX721216 ST721197:ST721216 ACP721197:ACP721216 AML721197:AML721216 AWH721197:AWH721216 BGD721197:BGD721216 BPZ721197:BPZ721216 BZV721197:BZV721216 CJR721197:CJR721216 CTN721197:CTN721216 DDJ721197:DDJ721216 DNF721197:DNF721216 DXB721197:DXB721216 EGX721197:EGX721216 EQT721197:EQT721216 FAP721197:FAP721216 FKL721197:FKL721216 FUH721197:FUH721216 GED721197:GED721216 GNZ721197:GNZ721216 GXV721197:GXV721216 HHR721197:HHR721216 HRN721197:HRN721216 IBJ721197:IBJ721216 ILF721197:ILF721216 IVB721197:IVB721216 JEX721197:JEX721216 JOT721197:JOT721216 JYP721197:JYP721216 KIL721197:KIL721216 KSH721197:KSH721216 LCD721197:LCD721216 LLZ721197:LLZ721216 LVV721197:LVV721216 MFR721197:MFR721216 MPN721197:MPN721216 MZJ721197:MZJ721216 NJF721197:NJF721216 NTB721197:NTB721216 OCX721197:OCX721216 OMT721197:OMT721216 OWP721197:OWP721216 PGL721197:PGL721216 PQH721197:PQH721216 QAD721197:QAD721216 QJZ721197:QJZ721216 QTV721197:QTV721216 RDR721197:RDR721216 RNN721197:RNN721216 RXJ721197:RXJ721216 SHF721197:SHF721216 SRB721197:SRB721216 TAX721197:TAX721216 TKT721197:TKT721216 TUP721197:TUP721216 UEL721197:UEL721216 UOH721197:UOH721216 UYD721197:UYD721216 VHZ721197:VHZ721216 VRV721197:VRV721216 WBR721197:WBR721216 WLN721197:WLN721216 WVJ721197:WVJ721216 L786733:L786752 IX786733:IX786752 ST786733:ST786752 ACP786733:ACP786752 AML786733:AML786752 AWH786733:AWH786752 BGD786733:BGD786752 BPZ786733:BPZ786752 BZV786733:BZV786752 CJR786733:CJR786752 CTN786733:CTN786752 DDJ786733:DDJ786752 DNF786733:DNF786752 DXB786733:DXB786752 EGX786733:EGX786752 EQT786733:EQT786752 FAP786733:FAP786752 FKL786733:FKL786752 FUH786733:FUH786752 GED786733:GED786752 GNZ786733:GNZ786752 GXV786733:GXV786752 HHR786733:HHR786752 HRN786733:HRN786752 IBJ786733:IBJ786752 ILF786733:ILF786752 IVB786733:IVB786752 JEX786733:JEX786752 JOT786733:JOT786752 JYP786733:JYP786752 KIL786733:KIL786752 KSH786733:KSH786752 LCD786733:LCD786752 LLZ786733:LLZ786752 LVV786733:LVV786752 MFR786733:MFR786752 MPN786733:MPN786752 MZJ786733:MZJ786752 NJF786733:NJF786752 NTB786733:NTB786752 OCX786733:OCX786752 OMT786733:OMT786752 OWP786733:OWP786752 PGL786733:PGL786752 PQH786733:PQH786752 QAD786733:QAD786752 QJZ786733:QJZ786752 QTV786733:QTV786752 RDR786733:RDR786752 RNN786733:RNN786752 RXJ786733:RXJ786752 SHF786733:SHF786752 SRB786733:SRB786752 TAX786733:TAX786752 TKT786733:TKT786752 TUP786733:TUP786752 UEL786733:UEL786752 UOH786733:UOH786752 UYD786733:UYD786752 VHZ786733:VHZ786752 VRV786733:VRV786752 WBR786733:WBR786752 WLN786733:WLN786752 WVJ786733:WVJ786752 L852269:L852288 IX852269:IX852288 ST852269:ST852288 ACP852269:ACP852288 AML852269:AML852288 AWH852269:AWH852288 BGD852269:BGD852288 BPZ852269:BPZ852288 BZV852269:BZV852288 CJR852269:CJR852288 CTN852269:CTN852288 DDJ852269:DDJ852288 DNF852269:DNF852288 DXB852269:DXB852288 EGX852269:EGX852288 EQT852269:EQT852288 FAP852269:FAP852288 FKL852269:FKL852288 FUH852269:FUH852288 GED852269:GED852288 GNZ852269:GNZ852288 GXV852269:GXV852288 HHR852269:HHR852288 HRN852269:HRN852288 IBJ852269:IBJ852288 ILF852269:ILF852288 IVB852269:IVB852288 JEX852269:JEX852288 JOT852269:JOT852288 JYP852269:JYP852288 KIL852269:KIL852288 KSH852269:KSH852288 LCD852269:LCD852288 LLZ852269:LLZ852288 LVV852269:LVV852288 MFR852269:MFR852288 MPN852269:MPN852288 MZJ852269:MZJ852288 NJF852269:NJF852288 NTB852269:NTB852288 OCX852269:OCX852288 OMT852269:OMT852288 OWP852269:OWP852288 PGL852269:PGL852288 PQH852269:PQH852288 QAD852269:QAD852288 QJZ852269:QJZ852288 QTV852269:QTV852288 RDR852269:RDR852288 RNN852269:RNN852288 RXJ852269:RXJ852288 SHF852269:SHF852288 SRB852269:SRB852288 TAX852269:TAX852288 TKT852269:TKT852288 TUP852269:TUP852288 UEL852269:UEL852288 UOH852269:UOH852288 UYD852269:UYD852288 VHZ852269:VHZ852288 VRV852269:VRV852288 WBR852269:WBR852288 WLN852269:WLN852288 WVJ852269:WVJ852288 L917805:L917824 IX917805:IX917824 ST917805:ST917824 ACP917805:ACP917824 AML917805:AML917824 AWH917805:AWH917824 BGD917805:BGD917824 BPZ917805:BPZ917824 BZV917805:BZV917824 CJR917805:CJR917824 CTN917805:CTN917824 DDJ917805:DDJ917824 DNF917805:DNF917824 DXB917805:DXB917824 EGX917805:EGX917824 EQT917805:EQT917824 FAP917805:FAP917824 FKL917805:FKL917824 FUH917805:FUH917824 GED917805:GED917824 GNZ917805:GNZ917824 GXV917805:GXV917824 HHR917805:HHR917824 HRN917805:HRN917824 IBJ917805:IBJ917824 ILF917805:ILF917824 IVB917805:IVB917824 JEX917805:JEX917824 JOT917805:JOT917824 JYP917805:JYP917824 KIL917805:KIL917824 KSH917805:KSH917824 LCD917805:LCD917824 LLZ917805:LLZ917824 LVV917805:LVV917824 MFR917805:MFR917824 MPN917805:MPN917824 MZJ917805:MZJ917824 NJF917805:NJF917824 NTB917805:NTB917824 OCX917805:OCX917824 OMT917805:OMT917824 OWP917805:OWP917824 PGL917805:PGL917824 PQH917805:PQH917824 QAD917805:QAD917824 QJZ917805:QJZ917824 QTV917805:QTV917824 RDR917805:RDR917824 RNN917805:RNN917824 RXJ917805:RXJ917824 SHF917805:SHF917824 SRB917805:SRB917824 TAX917805:TAX917824 TKT917805:TKT917824 TUP917805:TUP917824 UEL917805:UEL917824 UOH917805:UOH917824 UYD917805:UYD917824 VHZ917805:VHZ917824 VRV917805:VRV917824 WBR917805:WBR917824 WLN917805:WLN917824 WVJ917805:WVJ917824 L983341:L983360 IX983341:IX983360 ST983341:ST983360 ACP983341:ACP983360 AML983341:AML983360 AWH983341:AWH983360 BGD983341:BGD983360 BPZ983341:BPZ983360 BZV983341:BZV983360 CJR983341:CJR983360 CTN983341:CTN983360 DDJ983341:DDJ983360 DNF983341:DNF983360 DXB983341:DXB983360 EGX983341:EGX983360 EQT983341:EQT983360 FAP983341:FAP983360 FKL983341:FKL983360 FUH983341:FUH983360 GED983341:GED983360 GNZ983341:GNZ983360 GXV983341:GXV983360 HHR983341:HHR983360 HRN983341:HRN983360 IBJ983341:IBJ983360 ILF983341:ILF983360 IVB983341:IVB983360 JEX983341:JEX983360 JOT983341:JOT983360 JYP983341:JYP983360 KIL983341:KIL983360 KSH983341:KSH983360 LCD983341:LCD983360 LLZ983341:LLZ983360 LVV983341:LVV983360 MFR983341:MFR983360 MPN983341:MPN983360 MZJ983341:MZJ983360 NJF983341:NJF983360 NTB983341:NTB983360 OCX983341:OCX983360 OMT983341:OMT983360 OWP983341:OWP983360 PGL983341:PGL983360 PQH983341:PQH983360 QAD983341:QAD983360 QJZ983341:QJZ983360 QTV983341:QTV983360 RDR983341:RDR983360 RNN983341:RNN983360 RXJ983341:RXJ983360 SHF983341:SHF983360 SRB983341:SRB983360 TAX983341:TAX983360 TKT983341:TKT983360 TUP983341:TUP983360 UEL983341:UEL983360 UOH983341:UOH983360 UYD983341:UYD983360 VHZ983341:VHZ983360 VRV983341:VRV983360 WBR983341:WBR983360 WLN983341:WLN983360 WVJ31:WVJ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ST35:ST304 ACP35:ACP304 AML35:AML304 AWH35:AWH304 BGD35:BGD304 BPZ35:BPZ304 BZV35:BZV304 CJR35:CJR304 CTN35:CTN304 DDJ35:DDJ304 DNF35:DNF304 DXB35:DXB304 EGX35:EGX304 EQT35:EQT304 FAP35:FAP304 FKL35:FKL304 FUH35:FUH304 GED35:GED304 GNZ35:GNZ304 GXV35:GXV304 HHR35:HHR304 HRN35:HRN304 IBJ35:IBJ304 ILF35:ILF304 IVB35:IVB304 JEX35:JEX304 JOT35:JOT304 JYP35:JYP304 KIL35:KIL304 KSH35:KSH304 LCD35:LCD304 LLZ35:LLZ304 LVV35:LVV304 MFR35:MFR304 MPN35:MPN304 MZJ35:MZJ304 NJF35:NJF304 NTB35:NTB304 OCX35:OCX304 OMT35:OMT304 OWP35:OWP304 PGL35:PGL304 PQH35:PQH304 QAD35:QAD304 QJZ35:QJZ304 QTV35:QTV304 RDR35:RDR304 RNN35:RNN304 RXJ35:RXJ304 SHF35:SHF304 SRB35:SRB304 TAX35:TAX304 TKT35:TKT304 TUP35:TUP304 UEL35:UEL304 UOH35:UOH304 UYD35:UYD304 VHZ35:VHZ304 VRV35:VRV304 WBR35:WBR304 WLN35:WLN304 WVJ35:WVJ304 IX35:IX304 L14:L345" xr:uid="{8822BE85-9EB5-43E8-9C8C-DFD600AB3373}">
      <formula1>"Fixed price, Variable price, Combination"</formula1>
    </dataValidation>
    <dataValidation type="list" allowBlank="1" showInputMessage="1" showErrorMessage="1" sqref="WVU983341:WVU983360 U65837:U65856 JI65837:JI65856 TE65837:TE65856 ADA65837:ADA65856 AMW65837:AMW65856 AWS65837:AWS65856 BGO65837:BGO65856 BQK65837:BQK65856 CAG65837:CAG65856 CKC65837:CKC65856 CTY65837:CTY65856 DDU65837:DDU65856 DNQ65837:DNQ65856 DXM65837:DXM65856 EHI65837:EHI65856 ERE65837:ERE65856 FBA65837:FBA65856 FKW65837:FKW65856 FUS65837:FUS65856 GEO65837:GEO65856 GOK65837:GOK65856 GYG65837:GYG65856 HIC65837:HIC65856 HRY65837:HRY65856 IBU65837:IBU65856 ILQ65837:ILQ65856 IVM65837:IVM65856 JFI65837:JFI65856 JPE65837:JPE65856 JZA65837:JZA65856 KIW65837:KIW65856 KSS65837:KSS65856 LCO65837:LCO65856 LMK65837:LMK65856 LWG65837:LWG65856 MGC65837:MGC65856 MPY65837:MPY65856 MZU65837:MZU65856 NJQ65837:NJQ65856 NTM65837:NTM65856 ODI65837:ODI65856 ONE65837:ONE65856 OXA65837:OXA65856 PGW65837:PGW65856 PQS65837:PQS65856 QAO65837:QAO65856 QKK65837:QKK65856 QUG65837:QUG65856 REC65837:REC65856 RNY65837:RNY65856 RXU65837:RXU65856 SHQ65837:SHQ65856 SRM65837:SRM65856 TBI65837:TBI65856 TLE65837:TLE65856 TVA65837:TVA65856 UEW65837:UEW65856 UOS65837:UOS65856 UYO65837:UYO65856 VIK65837:VIK65856 VSG65837:VSG65856 WCC65837:WCC65856 WLY65837:WLY65856 WVU65837:WVU65856 U131373:U131392 JI131373:JI131392 TE131373:TE131392 ADA131373:ADA131392 AMW131373:AMW131392 AWS131373:AWS131392 BGO131373:BGO131392 BQK131373:BQK131392 CAG131373:CAG131392 CKC131373:CKC131392 CTY131373:CTY131392 DDU131373:DDU131392 DNQ131373:DNQ131392 DXM131373:DXM131392 EHI131373:EHI131392 ERE131373:ERE131392 FBA131373:FBA131392 FKW131373:FKW131392 FUS131373:FUS131392 GEO131373:GEO131392 GOK131373:GOK131392 GYG131373:GYG131392 HIC131373:HIC131392 HRY131373:HRY131392 IBU131373:IBU131392 ILQ131373:ILQ131392 IVM131373:IVM131392 JFI131373:JFI131392 JPE131373:JPE131392 JZA131373:JZA131392 KIW131373:KIW131392 KSS131373:KSS131392 LCO131373:LCO131392 LMK131373:LMK131392 LWG131373:LWG131392 MGC131373:MGC131392 MPY131373:MPY131392 MZU131373:MZU131392 NJQ131373:NJQ131392 NTM131373:NTM131392 ODI131373:ODI131392 ONE131373:ONE131392 OXA131373:OXA131392 PGW131373:PGW131392 PQS131373:PQS131392 QAO131373:QAO131392 QKK131373:QKK131392 QUG131373:QUG131392 REC131373:REC131392 RNY131373:RNY131392 RXU131373:RXU131392 SHQ131373:SHQ131392 SRM131373:SRM131392 TBI131373:TBI131392 TLE131373:TLE131392 TVA131373:TVA131392 UEW131373:UEW131392 UOS131373:UOS131392 UYO131373:UYO131392 VIK131373:VIK131392 VSG131373:VSG131392 WCC131373:WCC131392 WLY131373:WLY131392 WVU131373:WVU131392 U196909:U196928 JI196909:JI196928 TE196909:TE196928 ADA196909:ADA196928 AMW196909:AMW196928 AWS196909:AWS196928 BGO196909:BGO196928 BQK196909:BQK196928 CAG196909:CAG196928 CKC196909:CKC196928 CTY196909:CTY196928 DDU196909:DDU196928 DNQ196909:DNQ196928 DXM196909:DXM196928 EHI196909:EHI196928 ERE196909:ERE196928 FBA196909:FBA196928 FKW196909:FKW196928 FUS196909:FUS196928 GEO196909:GEO196928 GOK196909:GOK196928 GYG196909:GYG196928 HIC196909:HIC196928 HRY196909:HRY196928 IBU196909:IBU196928 ILQ196909:ILQ196928 IVM196909:IVM196928 JFI196909:JFI196928 JPE196909:JPE196928 JZA196909:JZA196928 KIW196909:KIW196928 KSS196909:KSS196928 LCO196909:LCO196928 LMK196909:LMK196928 LWG196909:LWG196928 MGC196909:MGC196928 MPY196909:MPY196928 MZU196909:MZU196928 NJQ196909:NJQ196928 NTM196909:NTM196928 ODI196909:ODI196928 ONE196909:ONE196928 OXA196909:OXA196928 PGW196909:PGW196928 PQS196909:PQS196928 QAO196909:QAO196928 QKK196909:QKK196928 QUG196909:QUG196928 REC196909:REC196928 RNY196909:RNY196928 RXU196909:RXU196928 SHQ196909:SHQ196928 SRM196909:SRM196928 TBI196909:TBI196928 TLE196909:TLE196928 TVA196909:TVA196928 UEW196909:UEW196928 UOS196909:UOS196928 UYO196909:UYO196928 VIK196909:VIK196928 VSG196909:VSG196928 WCC196909:WCC196928 WLY196909:WLY196928 WVU196909:WVU196928 U262445:U262464 JI262445:JI262464 TE262445:TE262464 ADA262445:ADA262464 AMW262445:AMW262464 AWS262445:AWS262464 BGO262445:BGO262464 BQK262445:BQK262464 CAG262445:CAG262464 CKC262445:CKC262464 CTY262445:CTY262464 DDU262445:DDU262464 DNQ262445:DNQ262464 DXM262445:DXM262464 EHI262445:EHI262464 ERE262445:ERE262464 FBA262445:FBA262464 FKW262445:FKW262464 FUS262445:FUS262464 GEO262445:GEO262464 GOK262445:GOK262464 GYG262445:GYG262464 HIC262445:HIC262464 HRY262445:HRY262464 IBU262445:IBU262464 ILQ262445:ILQ262464 IVM262445:IVM262464 JFI262445:JFI262464 JPE262445:JPE262464 JZA262445:JZA262464 KIW262445:KIW262464 KSS262445:KSS262464 LCO262445:LCO262464 LMK262445:LMK262464 LWG262445:LWG262464 MGC262445:MGC262464 MPY262445:MPY262464 MZU262445:MZU262464 NJQ262445:NJQ262464 NTM262445:NTM262464 ODI262445:ODI262464 ONE262445:ONE262464 OXA262445:OXA262464 PGW262445:PGW262464 PQS262445:PQS262464 QAO262445:QAO262464 QKK262445:QKK262464 QUG262445:QUG262464 REC262445:REC262464 RNY262445:RNY262464 RXU262445:RXU262464 SHQ262445:SHQ262464 SRM262445:SRM262464 TBI262445:TBI262464 TLE262445:TLE262464 TVA262445:TVA262464 UEW262445:UEW262464 UOS262445:UOS262464 UYO262445:UYO262464 VIK262445:VIK262464 VSG262445:VSG262464 WCC262445:WCC262464 WLY262445:WLY262464 WVU262445:WVU262464 U327981:U328000 JI327981:JI328000 TE327981:TE328000 ADA327981:ADA328000 AMW327981:AMW328000 AWS327981:AWS328000 BGO327981:BGO328000 BQK327981:BQK328000 CAG327981:CAG328000 CKC327981:CKC328000 CTY327981:CTY328000 DDU327981:DDU328000 DNQ327981:DNQ328000 DXM327981:DXM328000 EHI327981:EHI328000 ERE327981:ERE328000 FBA327981:FBA328000 FKW327981:FKW328000 FUS327981:FUS328000 GEO327981:GEO328000 GOK327981:GOK328000 GYG327981:GYG328000 HIC327981:HIC328000 HRY327981:HRY328000 IBU327981:IBU328000 ILQ327981:ILQ328000 IVM327981:IVM328000 JFI327981:JFI328000 JPE327981:JPE328000 JZA327981:JZA328000 KIW327981:KIW328000 KSS327981:KSS328000 LCO327981:LCO328000 LMK327981:LMK328000 LWG327981:LWG328000 MGC327981:MGC328000 MPY327981:MPY328000 MZU327981:MZU328000 NJQ327981:NJQ328000 NTM327981:NTM328000 ODI327981:ODI328000 ONE327981:ONE328000 OXA327981:OXA328000 PGW327981:PGW328000 PQS327981:PQS328000 QAO327981:QAO328000 QKK327981:QKK328000 QUG327981:QUG328000 REC327981:REC328000 RNY327981:RNY328000 RXU327981:RXU328000 SHQ327981:SHQ328000 SRM327981:SRM328000 TBI327981:TBI328000 TLE327981:TLE328000 TVA327981:TVA328000 UEW327981:UEW328000 UOS327981:UOS328000 UYO327981:UYO328000 VIK327981:VIK328000 VSG327981:VSG328000 WCC327981:WCC328000 WLY327981:WLY328000 WVU327981:WVU328000 U393517:U393536 JI393517:JI393536 TE393517:TE393536 ADA393517:ADA393536 AMW393517:AMW393536 AWS393517:AWS393536 BGO393517:BGO393536 BQK393517:BQK393536 CAG393517:CAG393536 CKC393517:CKC393536 CTY393517:CTY393536 DDU393517:DDU393536 DNQ393517:DNQ393536 DXM393517:DXM393536 EHI393517:EHI393536 ERE393517:ERE393536 FBA393517:FBA393536 FKW393517:FKW393536 FUS393517:FUS393536 GEO393517:GEO393536 GOK393517:GOK393536 GYG393517:GYG393536 HIC393517:HIC393536 HRY393517:HRY393536 IBU393517:IBU393536 ILQ393517:ILQ393536 IVM393517:IVM393536 JFI393517:JFI393536 JPE393517:JPE393536 JZA393517:JZA393536 KIW393517:KIW393536 KSS393517:KSS393536 LCO393517:LCO393536 LMK393517:LMK393536 LWG393517:LWG393536 MGC393517:MGC393536 MPY393517:MPY393536 MZU393517:MZU393536 NJQ393517:NJQ393536 NTM393517:NTM393536 ODI393517:ODI393536 ONE393517:ONE393536 OXA393517:OXA393536 PGW393517:PGW393536 PQS393517:PQS393536 QAO393517:QAO393536 QKK393517:QKK393536 QUG393517:QUG393536 REC393517:REC393536 RNY393517:RNY393536 RXU393517:RXU393536 SHQ393517:SHQ393536 SRM393517:SRM393536 TBI393517:TBI393536 TLE393517:TLE393536 TVA393517:TVA393536 UEW393517:UEW393536 UOS393517:UOS393536 UYO393517:UYO393536 VIK393517:VIK393536 VSG393517:VSG393536 WCC393517:WCC393536 WLY393517:WLY393536 WVU393517:WVU393536 U459053:U459072 JI459053:JI459072 TE459053:TE459072 ADA459053:ADA459072 AMW459053:AMW459072 AWS459053:AWS459072 BGO459053:BGO459072 BQK459053:BQK459072 CAG459053:CAG459072 CKC459053:CKC459072 CTY459053:CTY459072 DDU459053:DDU459072 DNQ459053:DNQ459072 DXM459053:DXM459072 EHI459053:EHI459072 ERE459053:ERE459072 FBA459053:FBA459072 FKW459053:FKW459072 FUS459053:FUS459072 GEO459053:GEO459072 GOK459053:GOK459072 GYG459053:GYG459072 HIC459053:HIC459072 HRY459053:HRY459072 IBU459053:IBU459072 ILQ459053:ILQ459072 IVM459053:IVM459072 JFI459053:JFI459072 JPE459053:JPE459072 JZA459053:JZA459072 KIW459053:KIW459072 KSS459053:KSS459072 LCO459053:LCO459072 LMK459053:LMK459072 LWG459053:LWG459072 MGC459053:MGC459072 MPY459053:MPY459072 MZU459053:MZU459072 NJQ459053:NJQ459072 NTM459053:NTM459072 ODI459053:ODI459072 ONE459053:ONE459072 OXA459053:OXA459072 PGW459053:PGW459072 PQS459053:PQS459072 QAO459053:QAO459072 QKK459053:QKK459072 QUG459053:QUG459072 REC459053:REC459072 RNY459053:RNY459072 RXU459053:RXU459072 SHQ459053:SHQ459072 SRM459053:SRM459072 TBI459053:TBI459072 TLE459053:TLE459072 TVA459053:TVA459072 UEW459053:UEW459072 UOS459053:UOS459072 UYO459053:UYO459072 VIK459053:VIK459072 VSG459053:VSG459072 WCC459053:WCC459072 WLY459053:WLY459072 WVU459053:WVU459072 U524589:U524608 JI524589:JI524608 TE524589:TE524608 ADA524589:ADA524608 AMW524589:AMW524608 AWS524589:AWS524608 BGO524589:BGO524608 BQK524589:BQK524608 CAG524589:CAG524608 CKC524589:CKC524608 CTY524589:CTY524608 DDU524589:DDU524608 DNQ524589:DNQ524608 DXM524589:DXM524608 EHI524589:EHI524608 ERE524589:ERE524608 FBA524589:FBA524608 FKW524589:FKW524608 FUS524589:FUS524608 GEO524589:GEO524608 GOK524589:GOK524608 GYG524589:GYG524608 HIC524589:HIC524608 HRY524589:HRY524608 IBU524589:IBU524608 ILQ524589:ILQ524608 IVM524589:IVM524608 JFI524589:JFI524608 JPE524589:JPE524608 JZA524589:JZA524608 KIW524589:KIW524608 KSS524589:KSS524608 LCO524589:LCO524608 LMK524589:LMK524608 LWG524589:LWG524608 MGC524589:MGC524608 MPY524589:MPY524608 MZU524589:MZU524608 NJQ524589:NJQ524608 NTM524589:NTM524608 ODI524589:ODI524608 ONE524589:ONE524608 OXA524589:OXA524608 PGW524589:PGW524608 PQS524589:PQS524608 QAO524589:QAO524608 QKK524589:QKK524608 QUG524589:QUG524608 REC524589:REC524608 RNY524589:RNY524608 RXU524589:RXU524608 SHQ524589:SHQ524608 SRM524589:SRM524608 TBI524589:TBI524608 TLE524589:TLE524608 TVA524589:TVA524608 UEW524589:UEW524608 UOS524589:UOS524608 UYO524589:UYO524608 VIK524589:VIK524608 VSG524589:VSG524608 WCC524589:WCC524608 WLY524589:WLY524608 WVU524589:WVU524608 U590125:U590144 JI590125:JI590144 TE590125:TE590144 ADA590125:ADA590144 AMW590125:AMW590144 AWS590125:AWS590144 BGO590125:BGO590144 BQK590125:BQK590144 CAG590125:CAG590144 CKC590125:CKC590144 CTY590125:CTY590144 DDU590125:DDU590144 DNQ590125:DNQ590144 DXM590125:DXM590144 EHI590125:EHI590144 ERE590125:ERE590144 FBA590125:FBA590144 FKW590125:FKW590144 FUS590125:FUS590144 GEO590125:GEO590144 GOK590125:GOK590144 GYG590125:GYG590144 HIC590125:HIC590144 HRY590125:HRY590144 IBU590125:IBU590144 ILQ590125:ILQ590144 IVM590125:IVM590144 JFI590125:JFI590144 JPE590125:JPE590144 JZA590125:JZA590144 KIW590125:KIW590144 KSS590125:KSS590144 LCO590125:LCO590144 LMK590125:LMK590144 LWG590125:LWG590144 MGC590125:MGC590144 MPY590125:MPY590144 MZU590125:MZU590144 NJQ590125:NJQ590144 NTM590125:NTM590144 ODI590125:ODI590144 ONE590125:ONE590144 OXA590125:OXA590144 PGW590125:PGW590144 PQS590125:PQS590144 QAO590125:QAO590144 QKK590125:QKK590144 QUG590125:QUG590144 REC590125:REC590144 RNY590125:RNY590144 RXU590125:RXU590144 SHQ590125:SHQ590144 SRM590125:SRM590144 TBI590125:TBI590144 TLE590125:TLE590144 TVA590125:TVA590144 UEW590125:UEW590144 UOS590125:UOS590144 UYO590125:UYO590144 VIK590125:VIK590144 VSG590125:VSG590144 WCC590125:WCC590144 WLY590125:WLY590144 WVU590125:WVU590144 U655661:U655680 JI655661:JI655680 TE655661:TE655680 ADA655661:ADA655680 AMW655661:AMW655680 AWS655661:AWS655680 BGO655661:BGO655680 BQK655661:BQK655680 CAG655661:CAG655680 CKC655661:CKC655680 CTY655661:CTY655680 DDU655661:DDU655680 DNQ655661:DNQ655680 DXM655661:DXM655680 EHI655661:EHI655680 ERE655661:ERE655680 FBA655661:FBA655680 FKW655661:FKW655680 FUS655661:FUS655680 GEO655661:GEO655680 GOK655661:GOK655680 GYG655661:GYG655680 HIC655661:HIC655680 HRY655661:HRY655680 IBU655661:IBU655680 ILQ655661:ILQ655680 IVM655661:IVM655680 JFI655661:JFI655680 JPE655661:JPE655680 JZA655661:JZA655680 KIW655661:KIW655680 KSS655661:KSS655680 LCO655661:LCO655680 LMK655661:LMK655680 LWG655661:LWG655680 MGC655661:MGC655680 MPY655661:MPY655680 MZU655661:MZU655680 NJQ655661:NJQ655680 NTM655661:NTM655680 ODI655661:ODI655680 ONE655661:ONE655680 OXA655661:OXA655680 PGW655661:PGW655680 PQS655661:PQS655680 QAO655661:QAO655680 QKK655661:QKK655680 QUG655661:QUG655680 REC655661:REC655680 RNY655661:RNY655680 RXU655661:RXU655680 SHQ655661:SHQ655680 SRM655661:SRM655680 TBI655661:TBI655680 TLE655661:TLE655680 TVA655661:TVA655680 UEW655661:UEW655680 UOS655661:UOS655680 UYO655661:UYO655680 VIK655661:VIK655680 VSG655661:VSG655680 WCC655661:WCC655680 WLY655661:WLY655680 WVU655661:WVU655680 U721197:U721216 JI721197:JI721216 TE721197:TE721216 ADA721197:ADA721216 AMW721197:AMW721216 AWS721197:AWS721216 BGO721197:BGO721216 BQK721197:BQK721216 CAG721197:CAG721216 CKC721197:CKC721216 CTY721197:CTY721216 DDU721197:DDU721216 DNQ721197:DNQ721216 DXM721197:DXM721216 EHI721197:EHI721216 ERE721197:ERE721216 FBA721197:FBA721216 FKW721197:FKW721216 FUS721197:FUS721216 GEO721197:GEO721216 GOK721197:GOK721216 GYG721197:GYG721216 HIC721197:HIC721216 HRY721197:HRY721216 IBU721197:IBU721216 ILQ721197:ILQ721216 IVM721197:IVM721216 JFI721197:JFI721216 JPE721197:JPE721216 JZA721197:JZA721216 KIW721197:KIW721216 KSS721197:KSS721216 LCO721197:LCO721216 LMK721197:LMK721216 LWG721197:LWG721216 MGC721197:MGC721216 MPY721197:MPY721216 MZU721197:MZU721216 NJQ721197:NJQ721216 NTM721197:NTM721216 ODI721197:ODI721216 ONE721197:ONE721216 OXA721197:OXA721216 PGW721197:PGW721216 PQS721197:PQS721216 QAO721197:QAO721216 QKK721197:QKK721216 QUG721197:QUG721216 REC721197:REC721216 RNY721197:RNY721216 RXU721197:RXU721216 SHQ721197:SHQ721216 SRM721197:SRM721216 TBI721197:TBI721216 TLE721197:TLE721216 TVA721197:TVA721216 UEW721197:UEW721216 UOS721197:UOS721216 UYO721197:UYO721216 VIK721197:VIK721216 VSG721197:VSG721216 WCC721197:WCC721216 WLY721197:WLY721216 WVU721197:WVU721216 U786733:U786752 JI786733:JI786752 TE786733:TE786752 ADA786733:ADA786752 AMW786733:AMW786752 AWS786733:AWS786752 BGO786733:BGO786752 BQK786733:BQK786752 CAG786733:CAG786752 CKC786733:CKC786752 CTY786733:CTY786752 DDU786733:DDU786752 DNQ786733:DNQ786752 DXM786733:DXM786752 EHI786733:EHI786752 ERE786733:ERE786752 FBA786733:FBA786752 FKW786733:FKW786752 FUS786733:FUS786752 GEO786733:GEO786752 GOK786733:GOK786752 GYG786733:GYG786752 HIC786733:HIC786752 HRY786733:HRY786752 IBU786733:IBU786752 ILQ786733:ILQ786752 IVM786733:IVM786752 JFI786733:JFI786752 JPE786733:JPE786752 JZA786733:JZA786752 KIW786733:KIW786752 KSS786733:KSS786752 LCO786733:LCO786752 LMK786733:LMK786752 LWG786733:LWG786752 MGC786733:MGC786752 MPY786733:MPY786752 MZU786733:MZU786752 NJQ786733:NJQ786752 NTM786733:NTM786752 ODI786733:ODI786752 ONE786733:ONE786752 OXA786733:OXA786752 PGW786733:PGW786752 PQS786733:PQS786752 QAO786733:QAO786752 QKK786733:QKK786752 QUG786733:QUG786752 REC786733:REC786752 RNY786733:RNY786752 RXU786733:RXU786752 SHQ786733:SHQ786752 SRM786733:SRM786752 TBI786733:TBI786752 TLE786733:TLE786752 TVA786733:TVA786752 UEW786733:UEW786752 UOS786733:UOS786752 UYO786733:UYO786752 VIK786733:VIK786752 VSG786733:VSG786752 WCC786733:WCC786752 WLY786733:WLY786752 WVU786733:WVU786752 U852269:U852288 JI852269:JI852288 TE852269:TE852288 ADA852269:ADA852288 AMW852269:AMW852288 AWS852269:AWS852288 BGO852269:BGO852288 BQK852269:BQK852288 CAG852269:CAG852288 CKC852269:CKC852288 CTY852269:CTY852288 DDU852269:DDU852288 DNQ852269:DNQ852288 DXM852269:DXM852288 EHI852269:EHI852288 ERE852269:ERE852288 FBA852269:FBA852288 FKW852269:FKW852288 FUS852269:FUS852288 GEO852269:GEO852288 GOK852269:GOK852288 GYG852269:GYG852288 HIC852269:HIC852288 HRY852269:HRY852288 IBU852269:IBU852288 ILQ852269:ILQ852288 IVM852269:IVM852288 JFI852269:JFI852288 JPE852269:JPE852288 JZA852269:JZA852288 KIW852269:KIW852288 KSS852269:KSS852288 LCO852269:LCO852288 LMK852269:LMK852288 LWG852269:LWG852288 MGC852269:MGC852288 MPY852269:MPY852288 MZU852269:MZU852288 NJQ852269:NJQ852288 NTM852269:NTM852288 ODI852269:ODI852288 ONE852269:ONE852288 OXA852269:OXA852288 PGW852269:PGW852288 PQS852269:PQS852288 QAO852269:QAO852288 QKK852269:QKK852288 QUG852269:QUG852288 REC852269:REC852288 RNY852269:RNY852288 RXU852269:RXU852288 SHQ852269:SHQ852288 SRM852269:SRM852288 TBI852269:TBI852288 TLE852269:TLE852288 TVA852269:TVA852288 UEW852269:UEW852288 UOS852269:UOS852288 UYO852269:UYO852288 VIK852269:VIK852288 VSG852269:VSG852288 WCC852269:WCC852288 WLY852269:WLY852288 WVU852269:WVU852288 U917805:U917824 JI917805:JI917824 TE917805:TE917824 ADA917805:ADA917824 AMW917805:AMW917824 AWS917805:AWS917824 BGO917805:BGO917824 BQK917805:BQK917824 CAG917805:CAG917824 CKC917805:CKC917824 CTY917805:CTY917824 DDU917805:DDU917824 DNQ917805:DNQ917824 DXM917805:DXM917824 EHI917805:EHI917824 ERE917805:ERE917824 FBA917805:FBA917824 FKW917805:FKW917824 FUS917805:FUS917824 GEO917805:GEO917824 GOK917805:GOK917824 GYG917805:GYG917824 HIC917805:HIC917824 HRY917805:HRY917824 IBU917805:IBU917824 ILQ917805:ILQ917824 IVM917805:IVM917824 JFI917805:JFI917824 JPE917805:JPE917824 JZA917805:JZA917824 KIW917805:KIW917824 KSS917805:KSS917824 LCO917805:LCO917824 LMK917805:LMK917824 LWG917805:LWG917824 MGC917805:MGC917824 MPY917805:MPY917824 MZU917805:MZU917824 NJQ917805:NJQ917824 NTM917805:NTM917824 ODI917805:ODI917824 ONE917805:ONE917824 OXA917805:OXA917824 PGW917805:PGW917824 PQS917805:PQS917824 QAO917805:QAO917824 QKK917805:QKK917824 QUG917805:QUG917824 REC917805:REC917824 RNY917805:RNY917824 RXU917805:RXU917824 SHQ917805:SHQ917824 SRM917805:SRM917824 TBI917805:TBI917824 TLE917805:TLE917824 TVA917805:TVA917824 UEW917805:UEW917824 UOS917805:UOS917824 UYO917805:UYO917824 VIK917805:VIK917824 VSG917805:VSG917824 WCC917805:WCC917824 WLY917805:WLY917824 WVU917805:WVU917824 U983341:U983360 JI983341:JI983360 TE983341:TE983360 ADA983341:ADA983360 AMW983341:AMW983360 AWS983341:AWS983360 BGO983341:BGO983360 BQK983341:BQK983360 CAG983341:CAG983360 CKC983341:CKC983360 CTY983341:CTY983360 DDU983341:DDU983360 DNQ983341:DNQ983360 DXM983341:DXM983360 EHI983341:EHI983360 ERE983341:ERE983360 FBA983341:FBA983360 FKW983341:FKW983360 FUS983341:FUS983360 GEO983341:GEO983360 GOK983341:GOK983360 GYG983341:GYG983360 HIC983341:HIC983360 HRY983341:HRY983360 IBU983341:IBU983360 ILQ983341:ILQ983360 IVM983341:IVM983360 JFI983341:JFI983360 JPE983341:JPE983360 JZA983341:JZA983360 KIW983341:KIW983360 KSS983341:KSS983360 LCO983341:LCO983360 LMK983341:LMK983360 LWG983341:LWG983360 MGC983341:MGC983360 MPY983341:MPY983360 MZU983341:MZU983360 NJQ983341:NJQ983360 NTM983341:NTM983360 ODI983341:ODI983360 ONE983341:ONE983360 OXA983341:OXA983360 PGW983341:PGW983360 PQS983341:PQS983360 QAO983341:QAO983360 QKK983341:QKK983360 QUG983341:QUG983360 REC983341:REC983360 RNY983341:RNY983360 RXU983341:RXU983360 SHQ983341:SHQ983360 SRM983341:SRM983360 TBI983341:TBI983360 TLE983341:TLE983360 TVA983341:TVA983360 UEW983341:UEW983360 UOS983341:UOS983360 UYO983341:UYO983360 VIK983341:VIK983360 VSG983341:VSG983360 WCC983341:WCC983360 WLY983341:WLY983360 WVU31:WVU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JI35:JI304 TE35:TE304 ADA35:ADA304 AMW35:AMW304 AWS35:AWS304 BGO35:BGO304 BQK35:BQK304 CAG35:CAG304 CKC35:CKC304 CTY35:CTY304 DDU35:DDU304 DNQ35:DNQ304 DXM35:DXM304 EHI35:EHI304 ERE35:ERE304 FBA35:FBA304 FKW35:FKW304 FUS35:FUS304 GEO35:GEO304 GOK35:GOK304 GYG35:GYG304 HIC35:HIC304 HRY35:HRY304 IBU35:IBU304 ILQ35:ILQ304 IVM35:IVM304 JFI35:JFI304 JPE35:JPE304 JZA35:JZA304 KIW35:KIW304 KSS35:KSS304 LCO35:LCO304 LMK35:LMK304 LWG35:LWG304 MGC35:MGC304 MPY35:MPY304 MZU35:MZU304 NJQ35:NJQ304 NTM35:NTM304 ODI35:ODI304 ONE35:ONE304 OXA35:OXA304 PGW35:PGW304 PQS35:PQS304 QAO35:QAO304 QKK35:QKK304 QUG35:QUG304 REC35:REC304 RNY35:RNY304 RXU35:RXU304 SHQ35:SHQ304 SRM35:SRM304 TBI35:TBI304 TLE35:TLE304 TVA35:TVA304 UEW35:UEW304 UOS35:UOS304 UYO35:UYO304 VIK35:VIK304 VSG35:VSG304 WCC35:WCC304 WLY35:WLY304 WVU35:WVU304" xr:uid="{8DE94E00-FB0C-48C3-A6DD-4D006B51D753}">
      <formula1>"yes, no"</formula1>
    </dataValidation>
    <dataValidation type="list" allowBlank="1" showInputMessage="1" showErrorMessage="1" sqref="WVV983341:WVV983360 V65837:V65856 JJ65837:JJ65856 TF65837:TF65856 ADB65837:ADB65856 AMX65837:AMX65856 AWT65837:AWT65856 BGP65837:BGP65856 BQL65837:BQL65856 CAH65837:CAH65856 CKD65837:CKD65856 CTZ65837:CTZ65856 DDV65837:DDV65856 DNR65837:DNR65856 DXN65837:DXN65856 EHJ65837:EHJ65856 ERF65837:ERF65856 FBB65837:FBB65856 FKX65837:FKX65856 FUT65837:FUT65856 GEP65837:GEP65856 GOL65837:GOL65856 GYH65837:GYH65856 HID65837:HID65856 HRZ65837:HRZ65856 IBV65837:IBV65856 ILR65837:ILR65856 IVN65837:IVN65856 JFJ65837:JFJ65856 JPF65837:JPF65856 JZB65837:JZB65856 KIX65837:KIX65856 KST65837:KST65856 LCP65837:LCP65856 LML65837:LML65856 LWH65837:LWH65856 MGD65837:MGD65856 MPZ65837:MPZ65856 MZV65837:MZV65856 NJR65837:NJR65856 NTN65837:NTN65856 ODJ65837:ODJ65856 ONF65837:ONF65856 OXB65837:OXB65856 PGX65837:PGX65856 PQT65837:PQT65856 QAP65837:QAP65856 QKL65837:QKL65856 QUH65837:QUH65856 RED65837:RED65856 RNZ65837:RNZ65856 RXV65837:RXV65856 SHR65837:SHR65856 SRN65837:SRN65856 TBJ65837:TBJ65856 TLF65837:TLF65856 TVB65837:TVB65856 UEX65837:UEX65856 UOT65837:UOT65856 UYP65837:UYP65856 VIL65837:VIL65856 VSH65837:VSH65856 WCD65837:WCD65856 WLZ65837:WLZ65856 WVV65837:WVV65856 V131373:V131392 JJ131373:JJ131392 TF131373:TF131392 ADB131373:ADB131392 AMX131373:AMX131392 AWT131373:AWT131392 BGP131373:BGP131392 BQL131373:BQL131392 CAH131373:CAH131392 CKD131373:CKD131392 CTZ131373:CTZ131392 DDV131373:DDV131392 DNR131373:DNR131392 DXN131373:DXN131392 EHJ131373:EHJ131392 ERF131373:ERF131392 FBB131373:FBB131392 FKX131373:FKX131392 FUT131373:FUT131392 GEP131373:GEP131392 GOL131373:GOL131392 GYH131373:GYH131392 HID131373:HID131392 HRZ131373:HRZ131392 IBV131373:IBV131392 ILR131373:ILR131392 IVN131373:IVN131392 JFJ131373:JFJ131392 JPF131373:JPF131392 JZB131373:JZB131392 KIX131373:KIX131392 KST131373:KST131392 LCP131373:LCP131392 LML131373:LML131392 LWH131373:LWH131392 MGD131373:MGD131392 MPZ131373:MPZ131392 MZV131373:MZV131392 NJR131373:NJR131392 NTN131373:NTN131392 ODJ131373:ODJ131392 ONF131373:ONF131392 OXB131373:OXB131392 PGX131373:PGX131392 PQT131373:PQT131392 QAP131373:QAP131392 QKL131373:QKL131392 QUH131373:QUH131392 RED131373:RED131392 RNZ131373:RNZ131392 RXV131373:RXV131392 SHR131373:SHR131392 SRN131373:SRN131392 TBJ131373:TBJ131392 TLF131373:TLF131392 TVB131373:TVB131392 UEX131373:UEX131392 UOT131373:UOT131392 UYP131373:UYP131392 VIL131373:VIL131392 VSH131373:VSH131392 WCD131373:WCD131392 WLZ131373:WLZ131392 WVV131373:WVV131392 V196909:V196928 JJ196909:JJ196928 TF196909:TF196928 ADB196909:ADB196928 AMX196909:AMX196928 AWT196909:AWT196928 BGP196909:BGP196928 BQL196909:BQL196928 CAH196909:CAH196928 CKD196909:CKD196928 CTZ196909:CTZ196928 DDV196909:DDV196928 DNR196909:DNR196928 DXN196909:DXN196928 EHJ196909:EHJ196928 ERF196909:ERF196928 FBB196909:FBB196928 FKX196909:FKX196928 FUT196909:FUT196928 GEP196909:GEP196928 GOL196909:GOL196928 GYH196909:GYH196928 HID196909:HID196928 HRZ196909:HRZ196928 IBV196909:IBV196928 ILR196909:ILR196928 IVN196909:IVN196928 JFJ196909:JFJ196928 JPF196909:JPF196928 JZB196909:JZB196928 KIX196909:KIX196928 KST196909:KST196928 LCP196909:LCP196928 LML196909:LML196928 LWH196909:LWH196928 MGD196909:MGD196928 MPZ196909:MPZ196928 MZV196909:MZV196928 NJR196909:NJR196928 NTN196909:NTN196928 ODJ196909:ODJ196928 ONF196909:ONF196928 OXB196909:OXB196928 PGX196909:PGX196928 PQT196909:PQT196928 QAP196909:QAP196928 QKL196909:QKL196928 QUH196909:QUH196928 RED196909:RED196928 RNZ196909:RNZ196928 RXV196909:RXV196928 SHR196909:SHR196928 SRN196909:SRN196928 TBJ196909:TBJ196928 TLF196909:TLF196928 TVB196909:TVB196928 UEX196909:UEX196928 UOT196909:UOT196928 UYP196909:UYP196928 VIL196909:VIL196928 VSH196909:VSH196928 WCD196909:WCD196928 WLZ196909:WLZ196928 WVV196909:WVV196928 V262445:V262464 JJ262445:JJ262464 TF262445:TF262464 ADB262445:ADB262464 AMX262445:AMX262464 AWT262445:AWT262464 BGP262445:BGP262464 BQL262445:BQL262464 CAH262445:CAH262464 CKD262445:CKD262464 CTZ262445:CTZ262464 DDV262445:DDV262464 DNR262445:DNR262464 DXN262445:DXN262464 EHJ262445:EHJ262464 ERF262445:ERF262464 FBB262445:FBB262464 FKX262445:FKX262464 FUT262445:FUT262464 GEP262445:GEP262464 GOL262445:GOL262464 GYH262445:GYH262464 HID262445:HID262464 HRZ262445:HRZ262464 IBV262445:IBV262464 ILR262445:ILR262464 IVN262445:IVN262464 JFJ262445:JFJ262464 JPF262445:JPF262464 JZB262445:JZB262464 KIX262445:KIX262464 KST262445:KST262464 LCP262445:LCP262464 LML262445:LML262464 LWH262445:LWH262464 MGD262445:MGD262464 MPZ262445:MPZ262464 MZV262445:MZV262464 NJR262445:NJR262464 NTN262445:NTN262464 ODJ262445:ODJ262464 ONF262445:ONF262464 OXB262445:OXB262464 PGX262445:PGX262464 PQT262445:PQT262464 QAP262445:QAP262464 QKL262445:QKL262464 QUH262445:QUH262464 RED262445:RED262464 RNZ262445:RNZ262464 RXV262445:RXV262464 SHR262445:SHR262464 SRN262445:SRN262464 TBJ262445:TBJ262464 TLF262445:TLF262464 TVB262445:TVB262464 UEX262445:UEX262464 UOT262445:UOT262464 UYP262445:UYP262464 VIL262445:VIL262464 VSH262445:VSH262464 WCD262445:WCD262464 WLZ262445:WLZ262464 WVV262445:WVV262464 V327981:V328000 JJ327981:JJ328000 TF327981:TF328000 ADB327981:ADB328000 AMX327981:AMX328000 AWT327981:AWT328000 BGP327981:BGP328000 BQL327981:BQL328000 CAH327981:CAH328000 CKD327981:CKD328000 CTZ327981:CTZ328000 DDV327981:DDV328000 DNR327981:DNR328000 DXN327981:DXN328000 EHJ327981:EHJ328000 ERF327981:ERF328000 FBB327981:FBB328000 FKX327981:FKX328000 FUT327981:FUT328000 GEP327981:GEP328000 GOL327981:GOL328000 GYH327981:GYH328000 HID327981:HID328000 HRZ327981:HRZ328000 IBV327981:IBV328000 ILR327981:ILR328000 IVN327981:IVN328000 JFJ327981:JFJ328000 JPF327981:JPF328000 JZB327981:JZB328000 KIX327981:KIX328000 KST327981:KST328000 LCP327981:LCP328000 LML327981:LML328000 LWH327981:LWH328000 MGD327981:MGD328000 MPZ327981:MPZ328000 MZV327981:MZV328000 NJR327981:NJR328000 NTN327981:NTN328000 ODJ327981:ODJ328000 ONF327981:ONF328000 OXB327981:OXB328000 PGX327981:PGX328000 PQT327981:PQT328000 QAP327981:QAP328000 QKL327981:QKL328000 QUH327981:QUH328000 RED327981:RED328000 RNZ327981:RNZ328000 RXV327981:RXV328000 SHR327981:SHR328000 SRN327981:SRN328000 TBJ327981:TBJ328000 TLF327981:TLF328000 TVB327981:TVB328000 UEX327981:UEX328000 UOT327981:UOT328000 UYP327981:UYP328000 VIL327981:VIL328000 VSH327981:VSH328000 WCD327981:WCD328000 WLZ327981:WLZ328000 WVV327981:WVV328000 V393517:V393536 JJ393517:JJ393536 TF393517:TF393536 ADB393517:ADB393536 AMX393517:AMX393536 AWT393517:AWT393536 BGP393517:BGP393536 BQL393517:BQL393536 CAH393517:CAH393536 CKD393517:CKD393536 CTZ393517:CTZ393536 DDV393517:DDV393536 DNR393517:DNR393536 DXN393517:DXN393536 EHJ393517:EHJ393536 ERF393517:ERF393536 FBB393517:FBB393536 FKX393517:FKX393536 FUT393517:FUT393536 GEP393517:GEP393536 GOL393517:GOL393536 GYH393517:GYH393536 HID393517:HID393536 HRZ393517:HRZ393536 IBV393517:IBV393536 ILR393517:ILR393536 IVN393517:IVN393536 JFJ393517:JFJ393536 JPF393517:JPF393536 JZB393517:JZB393536 KIX393517:KIX393536 KST393517:KST393536 LCP393517:LCP393536 LML393517:LML393536 LWH393517:LWH393536 MGD393517:MGD393536 MPZ393517:MPZ393536 MZV393517:MZV393536 NJR393517:NJR393536 NTN393517:NTN393536 ODJ393517:ODJ393536 ONF393517:ONF393536 OXB393517:OXB393536 PGX393517:PGX393536 PQT393517:PQT393536 QAP393517:QAP393536 QKL393517:QKL393536 QUH393517:QUH393536 RED393517:RED393536 RNZ393517:RNZ393536 RXV393517:RXV393536 SHR393517:SHR393536 SRN393517:SRN393536 TBJ393517:TBJ393536 TLF393517:TLF393536 TVB393517:TVB393536 UEX393517:UEX393536 UOT393517:UOT393536 UYP393517:UYP393536 VIL393517:VIL393536 VSH393517:VSH393536 WCD393517:WCD393536 WLZ393517:WLZ393536 WVV393517:WVV393536 V459053:V459072 JJ459053:JJ459072 TF459053:TF459072 ADB459053:ADB459072 AMX459053:AMX459072 AWT459053:AWT459072 BGP459053:BGP459072 BQL459053:BQL459072 CAH459053:CAH459072 CKD459053:CKD459072 CTZ459053:CTZ459072 DDV459053:DDV459072 DNR459053:DNR459072 DXN459053:DXN459072 EHJ459053:EHJ459072 ERF459053:ERF459072 FBB459053:FBB459072 FKX459053:FKX459072 FUT459053:FUT459072 GEP459053:GEP459072 GOL459053:GOL459072 GYH459053:GYH459072 HID459053:HID459072 HRZ459053:HRZ459072 IBV459053:IBV459072 ILR459053:ILR459072 IVN459053:IVN459072 JFJ459053:JFJ459072 JPF459053:JPF459072 JZB459053:JZB459072 KIX459053:KIX459072 KST459053:KST459072 LCP459053:LCP459072 LML459053:LML459072 LWH459053:LWH459072 MGD459053:MGD459072 MPZ459053:MPZ459072 MZV459053:MZV459072 NJR459053:NJR459072 NTN459053:NTN459072 ODJ459053:ODJ459072 ONF459053:ONF459072 OXB459053:OXB459072 PGX459053:PGX459072 PQT459053:PQT459072 QAP459053:QAP459072 QKL459053:QKL459072 QUH459053:QUH459072 RED459053:RED459072 RNZ459053:RNZ459072 RXV459053:RXV459072 SHR459053:SHR459072 SRN459053:SRN459072 TBJ459053:TBJ459072 TLF459053:TLF459072 TVB459053:TVB459072 UEX459053:UEX459072 UOT459053:UOT459072 UYP459053:UYP459072 VIL459053:VIL459072 VSH459053:VSH459072 WCD459053:WCD459072 WLZ459053:WLZ459072 WVV459053:WVV459072 V524589:V524608 JJ524589:JJ524608 TF524589:TF524608 ADB524589:ADB524608 AMX524589:AMX524608 AWT524589:AWT524608 BGP524589:BGP524608 BQL524589:BQL524608 CAH524589:CAH524608 CKD524589:CKD524608 CTZ524589:CTZ524608 DDV524589:DDV524608 DNR524589:DNR524608 DXN524589:DXN524608 EHJ524589:EHJ524608 ERF524589:ERF524608 FBB524589:FBB524608 FKX524589:FKX524608 FUT524589:FUT524608 GEP524589:GEP524608 GOL524589:GOL524608 GYH524589:GYH524608 HID524589:HID524608 HRZ524589:HRZ524608 IBV524589:IBV524608 ILR524589:ILR524608 IVN524589:IVN524608 JFJ524589:JFJ524608 JPF524589:JPF524608 JZB524589:JZB524608 KIX524589:KIX524608 KST524589:KST524608 LCP524589:LCP524608 LML524589:LML524608 LWH524589:LWH524608 MGD524589:MGD524608 MPZ524589:MPZ524608 MZV524589:MZV524608 NJR524589:NJR524608 NTN524589:NTN524608 ODJ524589:ODJ524608 ONF524589:ONF524608 OXB524589:OXB524608 PGX524589:PGX524608 PQT524589:PQT524608 QAP524589:QAP524608 QKL524589:QKL524608 QUH524589:QUH524608 RED524589:RED524608 RNZ524589:RNZ524608 RXV524589:RXV524608 SHR524589:SHR524608 SRN524589:SRN524608 TBJ524589:TBJ524608 TLF524589:TLF524608 TVB524589:TVB524608 UEX524589:UEX524608 UOT524589:UOT524608 UYP524589:UYP524608 VIL524589:VIL524608 VSH524589:VSH524608 WCD524589:WCD524608 WLZ524589:WLZ524608 WVV524589:WVV524608 V590125:V590144 JJ590125:JJ590144 TF590125:TF590144 ADB590125:ADB590144 AMX590125:AMX590144 AWT590125:AWT590144 BGP590125:BGP590144 BQL590125:BQL590144 CAH590125:CAH590144 CKD590125:CKD590144 CTZ590125:CTZ590144 DDV590125:DDV590144 DNR590125:DNR590144 DXN590125:DXN590144 EHJ590125:EHJ590144 ERF590125:ERF590144 FBB590125:FBB590144 FKX590125:FKX590144 FUT590125:FUT590144 GEP590125:GEP590144 GOL590125:GOL590144 GYH590125:GYH590144 HID590125:HID590144 HRZ590125:HRZ590144 IBV590125:IBV590144 ILR590125:ILR590144 IVN590125:IVN590144 JFJ590125:JFJ590144 JPF590125:JPF590144 JZB590125:JZB590144 KIX590125:KIX590144 KST590125:KST590144 LCP590125:LCP590144 LML590125:LML590144 LWH590125:LWH590144 MGD590125:MGD590144 MPZ590125:MPZ590144 MZV590125:MZV590144 NJR590125:NJR590144 NTN590125:NTN590144 ODJ590125:ODJ590144 ONF590125:ONF590144 OXB590125:OXB590144 PGX590125:PGX590144 PQT590125:PQT590144 QAP590125:QAP590144 QKL590125:QKL590144 QUH590125:QUH590144 RED590125:RED590144 RNZ590125:RNZ590144 RXV590125:RXV590144 SHR590125:SHR590144 SRN590125:SRN590144 TBJ590125:TBJ590144 TLF590125:TLF590144 TVB590125:TVB590144 UEX590125:UEX590144 UOT590125:UOT590144 UYP590125:UYP590144 VIL590125:VIL590144 VSH590125:VSH590144 WCD590125:WCD590144 WLZ590125:WLZ590144 WVV590125:WVV590144 V655661:V655680 JJ655661:JJ655680 TF655661:TF655680 ADB655661:ADB655680 AMX655661:AMX655680 AWT655661:AWT655680 BGP655661:BGP655680 BQL655661:BQL655680 CAH655661:CAH655680 CKD655661:CKD655680 CTZ655661:CTZ655680 DDV655661:DDV655680 DNR655661:DNR655680 DXN655661:DXN655680 EHJ655661:EHJ655680 ERF655661:ERF655680 FBB655661:FBB655680 FKX655661:FKX655680 FUT655661:FUT655680 GEP655661:GEP655680 GOL655661:GOL655680 GYH655661:GYH655680 HID655661:HID655680 HRZ655661:HRZ655680 IBV655661:IBV655680 ILR655661:ILR655680 IVN655661:IVN655680 JFJ655661:JFJ655680 JPF655661:JPF655680 JZB655661:JZB655680 KIX655661:KIX655680 KST655661:KST655680 LCP655661:LCP655680 LML655661:LML655680 LWH655661:LWH655680 MGD655661:MGD655680 MPZ655661:MPZ655680 MZV655661:MZV655680 NJR655661:NJR655680 NTN655661:NTN655680 ODJ655661:ODJ655680 ONF655661:ONF655680 OXB655661:OXB655680 PGX655661:PGX655680 PQT655661:PQT655680 QAP655661:QAP655680 QKL655661:QKL655680 QUH655661:QUH655680 RED655661:RED655680 RNZ655661:RNZ655680 RXV655661:RXV655680 SHR655661:SHR655680 SRN655661:SRN655680 TBJ655661:TBJ655680 TLF655661:TLF655680 TVB655661:TVB655680 UEX655661:UEX655680 UOT655661:UOT655680 UYP655661:UYP655680 VIL655661:VIL655680 VSH655661:VSH655680 WCD655661:WCD655680 WLZ655661:WLZ655680 WVV655661:WVV655680 V721197:V721216 JJ721197:JJ721216 TF721197:TF721216 ADB721197:ADB721216 AMX721197:AMX721216 AWT721197:AWT721216 BGP721197:BGP721216 BQL721197:BQL721216 CAH721197:CAH721216 CKD721197:CKD721216 CTZ721197:CTZ721216 DDV721197:DDV721216 DNR721197:DNR721216 DXN721197:DXN721216 EHJ721197:EHJ721216 ERF721197:ERF721216 FBB721197:FBB721216 FKX721197:FKX721216 FUT721197:FUT721216 GEP721197:GEP721216 GOL721197:GOL721216 GYH721197:GYH721216 HID721197:HID721216 HRZ721197:HRZ721216 IBV721197:IBV721216 ILR721197:ILR721216 IVN721197:IVN721216 JFJ721197:JFJ721216 JPF721197:JPF721216 JZB721197:JZB721216 KIX721197:KIX721216 KST721197:KST721216 LCP721197:LCP721216 LML721197:LML721216 LWH721197:LWH721216 MGD721197:MGD721216 MPZ721197:MPZ721216 MZV721197:MZV721216 NJR721197:NJR721216 NTN721197:NTN721216 ODJ721197:ODJ721216 ONF721197:ONF721216 OXB721197:OXB721216 PGX721197:PGX721216 PQT721197:PQT721216 QAP721197:QAP721216 QKL721197:QKL721216 QUH721197:QUH721216 RED721197:RED721216 RNZ721197:RNZ721216 RXV721197:RXV721216 SHR721197:SHR721216 SRN721197:SRN721216 TBJ721197:TBJ721216 TLF721197:TLF721216 TVB721197:TVB721216 UEX721197:UEX721216 UOT721197:UOT721216 UYP721197:UYP721216 VIL721197:VIL721216 VSH721197:VSH721216 WCD721197:WCD721216 WLZ721197:WLZ721216 WVV721197:WVV721216 V786733:V786752 JJ786733:JJ786752 TF786733:TF786752 ADB786733:ADB786752 AMX786733:AMX786752 AWT786733:AWT786752 BGP786733:BGP786752 BQL786733:BQL786752 CAH786733:CAH786752 CKD786733:CKD786752 CTZ786733:CTZ786752 DDV786733:DDV786752 DNR786733:DNR786752 DXN786733:DXN786752 EHJ786733:EHJ786752 ERF786733:ERF786752 FBB786733:FBB786752 FKX786733:FKX786752 FUT786733:FUT786752 GEP786733:GEP786752 GOL786733:GOL786752 GYH786733:GYH786752 HID786733:HID786752 HRZ786733:HRZ786752 IBV786733:IBV786752 ILR786733:ILR786752 IVN786733:IVN786752 JFJ786733:JFJ786752 JPF786733:JPF786752 JZB786733:JZB786752 KIX786733:KIX786752 KST786733:KST786752 LCP786733:LCP786752 LML786733:LML786752 LWH786733:LWH786752 MGD786733:MGD786752 MPZ786733:MPZ786752 MZV786733:MZV786752 NJR786733:NJR786752 NTN786733:NTN786752 ODJ786733:ODJ786752 ONF786733:ONF786752 OXB786733:OXB786752 PGX786733:PGX786752 PQT786733:PQT786752 QAP786733:QAP786752 QKL786733:QKL786752 QUH786733:QUH786752 RED786733:RED786752 RNZ786733:RNZ786752 RXV786733:RXV786752 SHR786733:SHR786752 SRN786733:SRN786752 TBJ786733:TBJ786752 TLF786733:TLF786752 TVB786733:TVB786752 UEX786733:UEX786752 UOT786733:UOT786752 UYP786733:UYP786752 VIL786733:VIL786752 VSH786733:VSH786752 WCD786733:WCD786752 WLZ786733:WLZ786752 WVV786733:WVV786752 V852269:V852288 JJ852269:JJ852288 TF852269:TF852288 ADB852269:ADB852288 AMX852269:AMX852288 AWT852269:AWT852288 BGP852269:BGP852288 BQL852269:BQL852288 CAH852269:CAH852288 CKD852269:CKD852288 CTZ852269:CTZ852288 DDV852269:DDV852288 DNR852269:DNR852288 DXN852269:DXN852288 EHJ852269:EHJ852288 ERF852269:ERF852288 FBB852269:FBB852288 FKX852269:FKX852288 FUT852269:FUT852288 GEP852269:GEP852288 GOL852269:GOL852288 GYH852269:GYH852288 HID852269:HID852288 HRZ852269:HRZ852288 IBV852269:IBV852288 ILR852269:ILR852288 IVN852269:IVN852288 JFJ852269:JFJ852288 JPF852269:JPF852288 JZB852269:JZB852288 KIX852269:KIX852288 KST852269:KST852288 LCP852269:LCP852288 LML852269:LML852288 LWH852269:LWH852288 MGD852269:MGD852288 MPZ852269:MPZ852288 MZV852269:MZV852288 NJR852269:NJR852288 NTN852269:NTN852288 ODJ852269:ODJ852288 ONF852269:ONF852288 OXB852269:OXB852288 PGX852269:PGX852288 PQT852269:PQT852288 QAP852269:QAP852288 QKL852269:QKL852288 QUH852269:QUH852288 RED852269:RED852288 RNZ852269:RNZ852288 RXV852269:RXV852288 SHR852269:SHR852288 SRN852269:SRN852288 TBJ852269:TBJ852288 TLF852269:TLF852288 TVB852269:TVB852288 UEX852269:UEX852288 UOT852269:UOT852288 UYP852269:UYP852288 VIL852269:VIL852288 VSH852269:VSH852288 WCD852269:WCD852288 WLZ852269:WLZ852288 WVV852269:WVV852288 V917805:V917824 JJ917805:JJ917824 TF917805:TF917824 ADB917805:ADB917824 AMX917805:AMX917824 AWT917805:AWT917824 BGP917805:BGP917824 BQL917805:BQL917824 CAH917805:CAH917824 CKD917805:CKD917824 CTZ917805:CTZ917824 DDV917805:DDV917824 DNR917805:DNR917824 DXN917805:DXN917824 EHJ917805:EHJ917824 ERF917805:ERF917824 FBB917805:FBB917824 FKX917805:FKX917824 FUT917805:FUT917824 GEP917805:GEP917824 GOL917805:GOL917824 GYH917805:GYH917824 HID917805:HID917824 HRZ917805:HRZ917824 IBV917805:IBV917824 ILR917805:ILR917824 IVN917805:IVN917824 JFJ917805:JFJ917824 JPF917805:JPF917824 JZB917805:JZB917824 KIX917805:KIX917824 KST917805:KST917824 LCP917805:LCP917824 LML917805:LML917824 LWH917805:LWH917824 MGD917805:MGD917824 MPZ917805:MPZ917824 MZV917805:MZV917824 NJR917805:NJR917824 NTN917805:NTN917824 ODJ917805:ODJ917824 ONF917805:ONF917824 OXB917805:OXB917824 PGX917805:PGX917824 PQT917805:PQT917824 QAP917805:QAP917824 QKL917805:QKL917824 QUH917805:QUH917824 RED917805:RED917824 RNZ917805:RNZ917824 RXV917805:RXV917824 SHR917805:SHR917824 SRN917805:SRN917824 TBJ917805:TBJ917824 TLF917805:TLF917824 TVB917805:TVB917824 UEX917805:UEX917824 UOT917805:UOT917824 UYP917805:UYP917824 VIL917805:VIL917824 VSH917805:VSH917824 WCD917805:WCD917824 WLZ917805:WLZ917824 WVV917805:WVV917824 V983341:V983360 JJ983341:JJ983360 TF983341:TF983360 ADB983341:ADB983360 AMX983341:AMX983360 AWT983341:AWT983360 BGP983341:BGP983360 BQL983341:BQL983360 CAH983341:CAH983360 CKD983341:CKD983360 CTZ983341:CTZ983360 DDV983341:DDV983360 DNR983341:DNR983360 DXN983341:DXN983360 EHJ983341:EHJ983360 ERF983341:ERF983360 FBB983341:FBB983360 FKX983341:FKX983360 FUT983341:FUT983360 GEP983341:GEP983360 GOL983341:GOL983360 GYH983341:GYH983360 HID983341:HID983360 HRZ983341:HRZ983360 IBV983341:IBV983360 ILR983341:ILR983360 IVN983341:IVN983360 JFJ983341:JFJ983360 JPF983341:JPF983360 JZB983341:JZB983360 KIX983341:KIX983360 KST983341:KST983360 LCP983341:LCP983360 LML983341:LML983360 LWH983341:LWH983360 MGD983341:MGD983360 MPZ983341:MPZ983360 MZV983341:MZV983360 NJR983341:NJR983360 NTN983341:NTN983360 ODJ983341:ODJ983360 ONF983341:ONF983360 OXB983341:OXB983360 PGX983341:PGX983360 PQT983341:PQT983360 QAP983341:QAP983360 QKL983341:QKL983360 QUH983341:QUH983360 RED983341:RED983360 RNZ983341:RNZ983360 RXV983341:RXV983360 SHR983341:SHR983360 SRN983341:SRN983360 TBJ983341:TBJ983360 TLF983341:TLF983360 TVB983341:TVB983360 UEX983341:UEX983360 UOT983341:UOT983360 UYP983341:UYP983360 VIL983341:VIL983360 VSH983341:VSH983360 WCD983341:WCD983360 WLZ983341:WLZ983360 JJ31:JJ32 TF31:TF32 ADB31:ADB32 AMX31:AMX32 AWT31:AWT32 BGP31:BGP32 BQL31:BQL32 CAH31:CAH32 CKD31:CKD32 CTZ31:CTZ32 DDV31:DDV32 DNR31:DNR32 DXN31:DXN32 EHJ31:EHJ32 ERF31:ERF32 FBB31:FBB32 FKX31:FKX32 FUT31:FUT32 GEP31:GEP32 GOL31:GOL32 GYH31:GYH32 HID31:HID32 HRZ31:HRZ32 IBV31:IBV32 ILR31:ILR32 IVN31:IVN32 JFJ31:JFJ32 JPF31:JPF32 JZB31:JZB32 KIX31:KIX32 KST31:KST32 LCP31:LCP32 LML31:LML32 LWH31:LWH32 MGD31:MGD32 MPZ31:MPZ32 MZV31:MZV32 NJR31:NJR32 NTN31:NTN32 ODJ31:ODJ32 ONF31:ONF32 OXB31:OXB32 PGX31:PGX32 PQT31:PQT32 QAP31:QAP32 QKL31:QKL32 QUH31:QUH32 RED31:RED32 RNZ31:RNZ32 RXV31:RXV32 SHR31:SHR32 SRN31:SRN32 TBJ31:TBJ32 TLF31:TLF32 TVB31:TVB32 UEX31:UEX32 UOT31:UOT32 UYP31:UYP32 VIL31:VIL32 VSH31:VSH32 WCD31:WCD32 WLZ31:WLZ32 WVV31:WVV32 JJ35:JJ304 TF35:TF304 ADB35:ADB304 AMX35:AMX304 AWT35:AWT304 BGP35:BGP304 BQL35:BQL304 CAH35:CAH304 CKD35:CKD304 CTZ35:CTZ304 DDV35:DDV304 DNR35:DNR304 DXN35:DXN304 EHJ35:EHJ304 ERF35:ERF304 FBB35:FBB304 FKX35:FKX304 FUT35:FUT304 GEP35:GEP304 GOL35:GOL304 GYH35:GYH304 HID35:HID304 HRZ35:HRZ304 IBV35:IBV304 ILR35:ILR304 IVN35:IVN304 JFJ35:JFJ304 JPF35:JPF304 JZB35:JZB304 KIX35:KIX304 KST35:KST304 LCP35:LCP304 LML35:LML304 LWH35:LWH304 MGD35:MGD304 MPZ35:MPZ304 MZV35:MZV304 NJR35:NJR304 NTN35:NTN304 ODJ35:ODJ304 ONF35:ONF304 OXB35:OXB304 PGX35:PGX304 PQT35:PQT304 QAP35:QAP304 QKL35:QKL304 QUH35:QUH304 RED35:RED304 RNZ35:RNZ304 RXV35:RXV304 SHR35:SHR304 SRN35:SRN304 TBJ35:TBJ304 TLF35:TLF304 TVB35:TVB304 UEX35:UEX304 UOT35:UOT304 UYP35:UYP304 VIL35:VIL304 VSH35:VSH304 WCD35:WCD304 WLZ35:WLZ304 WVV35:WVV304" xr:uid="{5C456ECF-4F4A-4259-8645-2CEA5A7849FD}">
      <formula1>"firm, as available and interruptible, other (specify in column AH)"</formula1>
    </dataValidation>
    <dataValidation type="list" allowBlank="1" showInputMessage="1" showErrorMessage="1" sqref="K65837:K65856 IW65837:IW65856 SS65837:SS65856 ACO65837:ACO65856 AMK65837:AMK65856 AWG65837:AWG65856 BGC65837:BGC65856 BPY65837:BPY65856 BZU65837:BZU65856 CJQ65837:CJQ65856 CTM65837:CTM65856 DDI65837:DDI65856 DNE65837:DNE65856 DXA65837:DXA65856 EGW65837:EGW65856 EQS65837:EQS65856 FAO65837:FAO65856 FKK65837:FKK65856 FUG65837:FUG65856 GEC65837:GEC65856 GNY65837:GNY65856 GXU65837:GXU65856 HHQ65837:HHQ65856 HRM65837:HRM65856 IBI65837:IBI65856 ILE65837:ILE65856 IVA65837:IVA65856 JEW65837:JEW65856 JOS65837:JOS65856 JYO65837:JYO65856 KIK65837:KIK65856 KSG65837:KSG65856 LCC65837:LCC65856 LLY65837:LLY65856 LVU65837:LVU65856 MFQ65837:MFQ65856 MPM65837:MPM65856 MZI65837:MZI65856 NJE65837:NJE65856 NTA65837:NTA65856 OCW65837:OCW65856 OMS65837:OMS65856 OWO65837:OWO65856 PGK65837:PGK65856 PQG65837:PQG65856 QAC65837:QAC65856 QJY65837:QJY65856 QTU65837:QTU65856 RDQ65837:RDQ65856 RNM65837:RNM65856 RXI65837:RXI65856 SHE65837:SHE65856 SRA65837:SRA65856 TAW65837:TAW65856 TKS65837:TKS65856 TUO65837:TUO65856 UEK65837:UEK65856 UOG65837:UOG65856 UYC65837:UYC65856 VHY65837:VHY65856 VRU65837:VRU65856 WBQ65837:WBQ65856 WLM65837:WLM65856 WVI65837:WVI65856 K131373:K131392 IW131373:IW131392 SS131373:SS131392 ACO131373:ACO131392 AMK131373:AMK131392 AWG131373:AWG131392 BGC131373:BGC131392 BPY131373:BPY131392 BZU131373:BZU131392 CJQ131373:CJQ131392 CTM131373:CTM131392 DDI131373:DDI131392 DNE131373:DNE131392 DXA131373:DXA131392 EGW131373:EGW131392 EQS131373:EQS131392 FAO131373:FAO131392 FKK131373:FKK131392 FUG131373:FUG131392 GEC131373:GEC131392 GNY131373:GNY131392 GXU131373:GXU131392 HHQ131373:HHQ131392 HRM131373:HRM131392 IBI131373:IBI131392 ILE131373:ILE131392 IVA131373:IVA131392 JEW131373:JEW131392 JOS131373:JOS131392 JYO131373:JYO131392 KIK131373:KIK131392 KSG131373:KSG131392 LCC131373:LCC131392 LLY131373:LLY131392 LVU131373:LVU131392 MFQ131373:MFQ131392 MPM131373:MPM131392 MZI131373:MZI131392 NJE131373:NJE131392 NTA131373:NTA131392 OCW131373:OCW131392 OMS131373:OMS131392 OWO131373:OWO131392 PGK131373:PGK131392 PQG131373:PQG131392 QAC131373:QAC131392 QJY131373:QJY131392 QTU131373:QTU131392 RDQ131373:RDQ131392 RNM131373:RNM131392 RXI131373:RXI131392 SHE131373:SHE131392 SRA131373:SRA131392 TAW131373:TAW131392 TKS131373:TKS131392 TUO131373:TUO131392 UEK131373:UEK131392 UOG131373:UOG131392 UYC131373:UYC131392 VHY131373:VHY131392 VRU131373:VRU131392 WBQ131373:WBQ131392 WLM131373:WLM131392 WVI131373:WVI131392 K196909:K196928 IW196909:IW196928 SS196909:SS196928 ACO196909:ACO196928 AMK196909:AMK196928 AWG196909:AWG196928 BGC196909:BGC196928 BPY196909:BPY196928 BZU196909:BZU196928 CJQ196909:CJQ196928 CTM196909:CTM196928 DDI196909:DDI196928 DNE196909:DNE196928 DXA196909:DXA196928 EGW196909:EGW196928 EQS196909:EQS196928 FAO196909:FAO196928 FKK196909:FKK196928 FUG196909:FUG196928 GEC196909:GEC196928 GNY196909:GNY196928 GXU196909:GXU196928 HHQ196909:HHQ196928 HRM196909:HRM196928 IBI196909:IBI196928 ILE196909:ILE196928 IVA196909:IVA196928 JEW196909:JEW196928 JOS196909:JOS196928 JYO196909:JYO196928 KIK196909:KIK196928 KSG196909:KSG196928 LCC196909:LCC196928 LLY196909:LLY196928 LVU196909:LVU196928 MFQ196909:MFQ196928 MPM196909:MPM196928 MZI196909:MZI196928 NJE196909:NJE196928 NTA196909:NTA196928 OCW196909:OCW196928 OMS196909:OMS196928 OWO196909:OWO196928 PGK196909:PGK196928 PQG196909:PQG196928 QAC196909:QAC196928 QJY196909:QJY196928 QTU196909:QTU196928 RDQ196909:RDQ196928 RNM196909:RNM196928 RXI196909:RXI196928 SHE196909:SHE196928 SRA196909:SRA196928 TAW196909:TAW196928 TKS196909:TKS196928 TUO196909:TUO196928 UEK196909:UEK196928 UOG196909:UOG196928 UYC196909:UYC196928 VHY196909:VHY196928 VRU196909:VRU196928 WBQ196909:WBQ196928 WLM196909:WLM196928 WVI196909:WVI196928 K262445:K262464 IW262445:IW262464 SS262445:SS262464 ACO262445:ACO262464 AMK262445:AMK262464 AWG262445:AWG262464 BGC262445:BGC262464 BPY262445:BPY262464 BZU262445:BZU262464 CJQ262445:CJQ262464 CTM262445:CTM262464 DDI262445:DDI262464 DNE262445:DNE262464 DXA262445:DXA262464 EGW262445:EGW262464 EQS262445:EQS262464 FAO262445:FAO262464 FKK262445:FKK262464 FUG262445:FUG262464 GEC262445:GEC262464 GNY262445:GNY262464 GXU262445:GXU262464 HHQ262445:HHQ262464 HRM262445:HRM262464 IBI262445:IBI262464 ILE262445:ILE262464 IVA262445:IVA262464 JEW262445:JEW262464 JOS262445:JOS262464 JYO262445:JYO262464 KIK262445:KIK262464 KSG262445:KSG262464 LCC262445:LCC262464 LLY262445:LLY262464 LVU262445:LVU262464 MFQ262445:MFQ262464 MPM262445:MPM262464 MZI262445:MZI262464 NJE262445:NJE262464 NTA262445:NTA262464 OCW262445:OCW262464 OMS262445:OMS262464 OWO262445:OWO262464 PGK262445:PGK262464 PQG262445:PQG262464 QAC262445:QAC262464 QJY262445:QJY262464 QTU262445:QTU262464 RDQ262445:RDQ262464 RNM262445:RNM262464 RXI262445:RXI262464 SHE262445:SHE262464 SRA262445:SRA262464 TAW262445:TAW262464 TKS262445:TKS262464 TUO262445:TUO262464 UEK262445:UEK262464 UOG262445:UOG262464 UYC262445:UYC262464 VHY262445:VHY262464 VRU262445:VRU262464 WBQ262445:WBQ262464 WLM262445:WLM262464 WVI262445:WVI262464 K327981:K328000 IW327981:IW328000 SS327981:SS328000 ACO327981:ACO328000 AMK327981:AMK328000 AWG327981:AWG328000 BGC327981:BGC328000 BPY327981:BPY328000 BZU327981:BZU328000 CJQ327981:CJQ328000 CTM327981:CTM328000 DDI327981:DDI328000 DNE327981:DNE328000 DXA327981:DXA328000 EGW327981:EGW328000 EQS327981:EQS328000 FAO327981:FAO328000 FKK327981:FKK328000 FUG327981:FUG328000 GEC327981:GEC328000 GNY327981:GNY328000 GXU327981:GXU328000 HHQ327981:HHQ328000 HRM327981:HRM328000 IBI327981:IBI328000 ILE327981:ILE328000 IVA327981:IVA328000 JEW327981:JEW328000 JOS327981:JOS328000 JYO327981:JYO328000 KIK327981:KIK328000 KSG327981:KSG328000 LCC327981:LCC328000 LLY327981:LLY328000 LVU327981:LVU328000 MFQ327981:MFQ328000 MPM327981:MPM328000 MZI327981:MZI328000 NJE327981:NJE328000 NTA327981:NTA328000 OCW327981:OCW328000 OMS327981:OMS328000 OWO327981:OWO328000 PGK327981:PGK328000 PQG327981:PQG328000 QAC327981:QAC328000 QJY327981:QJY328000 QTU327981:QTU328000 RDQ327981:RDQ328000 RNM327981:RNM328000 RXI327981:RXI328000 SHE327981:SHE328000 SRA327981:SRA328000 TAW327981:TAW328000 TKS327981:TKS328000 TUO327981:TUO328000 UEK327981:UEK328000 UOG327981:UOG328000 UYC327981:UYC328000 VHY327981:VHY328000 VRU327981:VRU328000 WBQ327981:WBQ328000 WLM327981:WLM328000 WVI327981:WVI328000 K393517:K393536 IW393517:IW393536 SS393517:SS393536 ACO393517:ACO393536 AMK393517:AMK393536 AWG393517:AWG393536 BGC393517:BGC393536 BPY393517:BPY393536 BZU393517:BZU393536 CJQ393517:CJQ393536 CTM393517:CTM393536 DDI393517:DDI393536 DNE393517:DNE393536 DXA393517:DXA393536 EGW393517:EGW393536 EQS393517:EQS393536 FAO393517:FAO393536 FKK393517:FKK393536 FUG393517:FUG393536 GEC393517:GEC393536 GNY393517:GNY393536 GXU393517:GXU393536 HHQ393517:HHQ393536 HRM393517:HRM393536 IBI393517:IBI393536 ILE393517:ILE393536 IVA393517:IVA393536 JEW393517:JEW393536 JOS393517:JOS393536 JYO393517:JYO393536 KIK393517:KIK393536 KSG393517:KSG393536 LCC393517:LCC393536 LLY393517:LLY393536 LVU393517:LVU393536 MFQ393517:MFQ393536 MPM393517:MPM393536 MZI393517:MZI393536 NJE393517:NJE393536 NTA393517:NTA393536 OCW393517:OCW393536 OMS393517:OMS393536 OWO393517:OWO393536 PGK393517:PGK393536 PQG393517:PQG393536 QAC393517:QAC393536 QJY393517:QJY393536 QTU393517:QTU393536 RDQ393517:RDQ393536 RNM393517:RNM393536 RXI393517:RXI393536 SHE393517:SHE393536 SRA393517:SRA393536 TAW393517:TAW393536 TKS393517:TKS393536 TUO393517:TUO393536 UEK393517:UEK393536 UOG393517:UOG393536 UYC393517:UYC393536 VHY393517:VHY393536 VRU393517:VRU393536 WBQ393517:WBQ393536 WLM393517:WLM393536 WVI393517:WVI393536 K459053:K459072 IW459053:IW459072 SS459053:SS459072 ACO459053:ACO459072 AMK459053:AMK459072 AWG459053:AWG459072 BGC459053:BGC459072 BPY459053:BPY459072 BZU459053:BZU459072 CJQ459053:CJQ459072 CTM459053:CTM459072 DDI459053:DDI459072 DNE459053:DNE459072 DXA459053:DXA459072 EGW459053:EGW459072 EQS459053:EQS459072 FAO459053:FAO459072 FKK459053:FKK459072 FUG459053:FUG459072 GEC459053:GEC459072 GNY459053:GNY459072 GXU459053:GXU459072 HHQ459053:HHQ459072 HRM459053:HRM459072 IBI459053:IBI459072 ILE459053:ILE459072 IVA459053:IVA459072 JEW459053:JEW459072 JOS459053:JOS459072 JYO459053:JYO459072 KIK459053:KIK459072 KSG459053:KSG459072 LCC459053:LCC459072 LLY459053:LLY459072 LVU459053:LVU459072 MFQ459053:MFQ459072 MPM459053:MPM459072 MZI459053:MZI459072 NJE459053:NJE459072 NTA459053:NTA459072 OCW459053:OCW459072 OMS459053:OMS459072 OWO459053:OWO459072 PGK459053:PGK459072 PQG459053:PQG459072 QAC459053:QAC459072 QJY459053:QJY459072 QTU459053:QTU459072 RDQ459053:RDQ459072 RNM459053:RNM459072 RXI459053:RXI459072 SHE459053:SHE459072 SRA459053:SRA459072 TAW459053:TAW459072 TKS459053:TKS459072 TUO459053:TUO459072 UEK459053:UEK459072 UOG459053:UOG459072 UYC459053:UYC459072 VHY459053:VHY459072 VRU459053:VRU459072 WBQ459053:WBQ459072 WLM459053:WLM459072 WVI459053:WVI459072 K524589:K524608 IW524589:IW524608 SS524589:SS524608 ACO524589:ACO524608 AMK524589:AMK524608 AWG524589:AWG524608 BGC524589:BGC524608 BPY524589:BPY524608 BZU524589:BZU524608 CJQ524589:CJQ524608 CTM524589:CTM524608 DDI524589:DDI524608 DNE524589:DNE524608 DXA524589:DXA524608 EGW524589:EGW524608 EQS524589:EQS524608 FAO524589:FAO524608 FKK524589:FKK524608 FUG524589:FUG524608 GEC524589:GEC524608 GNY524589:GNY524608 GXU524589:GXU524608 HHQ524589:HHQ524608 HRM524589:HRM524608 IBI524589:IBI524608 ILE524589:ILE524608 IVA524589:IVA524608 JEW524589:JEW524608 JOS524589:JOS524608 JYO524589:JYO524608 KIK524589:KIK524608 KSG524589:KSG524608 LCC524589:LCC524608 LLY524589:LLY524608 LVU524589:LVU524608 MFQ524589:MFQ524608 MPM524589:MPM524608 MZI524589:MZI524608 NJE524589:NJE524608 NTA524589:NTA524608 OCW524589:OCW524608 OMS524589:OMS524608 OWO524589:OWO524608 PGK524589:PGK524608 PQG524589:PQG524608 QAC524589:QAC524608 QJY524589:QJY524608 QTU524589:QTU524608 RDQ524589:RDQ524608 RNM524589:RNM524608 RXI524589:RXI524608 SHE524589:SHE524608 SRA524589:SRA524608 TAW524589:TAW524608 TKS524589:TKS524608 TUO524589:TUO524608 UEK524589:UEK524608 UOG524589:UOG524608 UYC524589:UYC524608 VHY524589:VHY524608 VRU524589:VRU524608 WBQ524589:WBQ524608 WLM524589:WLM524608 WVI524589:WVI524608 K590125:K590144 IW590125:IW590144 SS590125:SS590144 ACO590125:ACO590144 AMK590125:AMK590144 AWG590125:AWG590144 BGC590125:BGC590144 BPY590125:BPY590144 BZU590125:BZU590144 CJQ590125:CJQ590144 CTM590125:CTM590144 DDI590125:DDI590144 DNE590125:DNE590144 DXA590125:DXA590144 EGW590125:EGW590144 EQS590125:EQS590144 FAO590125:FAO590144 FKK590125:FKK590144 FUG590125:FUG590144 GEC590125:GEC590144 GNY590125:GNY590144 GXU590125:GXU590144 HHQ590125:HHQ590144 HRM590125:HRM590144 IBI590125:IBI590144 ILE590125:ILE590144 IVA590125:IVA590144 JEW590125:JEW590144 JOS590125:JOS590144 JYO590125:JYO590144 KIK590125:KIK590144 KSG590125:KSG590144 LCC590125:LCC590144 LLY590125:LLY590144 LVU590125:LVU590144 MFQ590125:MFQ590144 MPM590125:MPM590144 MZI590125:MZI590144 NJE590125:NJE590144 NTA590125:NTA590144 OCW590125:OCW590144 OMS590125:OMS590144 OWO590125:OWO590144 PGK590125:PGK590144 PQG590125:PQG590144 QAC590125:QAC590144 QJY590125:QJY590144 QTU590125:QTU590144 RDQ590125:RDQ590144 RNM590125:RNM590144 RXI590125:RXI590144 SHE590125:SHE590144 SRA590125:SRA590144 TAW590125:TAW590144 TKS590125:TKS590144 TUO590125:TUO590144 UEK590125:UEK590144 UOG590125:UOG590144 UYC590125:UYC590144 VHY590125:VHY590144 VRU590125:VRU590144 WBQ590125:WBQ590144 WLM590125:WLM590144 WVI590125:WVI590144 K655661:K655680 IW655661:IW655680 SS655661:SS655680 ACO655661:ACO655680 AMK655661:AMK655680 AWG655661:AWG655680 BGC655661:BGC655680 BPY655661:BPY655680 BZU655661:BZU655680 CJQ655661:CJQ655680 CTM655661:CTM655680 DDI655661:DDI655680 DNE655661:DNE655680 DXA655661:DXA655680 EGW655661:EGW655680 EQS655661:EQS655680 FAO655661:FAO655680 FKK655661:FKK655680 FUG655661:FUG655680 GEC655661:GEC655680 GNY655661:GNY655680 GXU655661:GXU655680 HHQ655661:HHQ655680 HRM655661:HRM655680 IBI655661:IBI655680 ILE655661:ILE655680 IVA655661:IVA655680 JEW655661:JEW655680 JOS655661:JOS655680 JYO655661:JYO655680 KIK655661:KIK655680 KSG655661:KSG655680 LCC655661:LCC655680 LLY655661:LLY655680 LVU655661:LVU655680 MFQ655661:MFQ655680 MPM655661:MPM655680 MZI655661:MZI655680 NJE655661:NJE655680 NTA655661:NTA655680 OCW655661:OCW655680 OMS655661:OMS655680 OWO655661:OWO655680 PGK655661:PGK655680 PQG655661:PQG655680 QAC655661:QAC655680 QJY655661:QJY655680 QTU655661:QTU655680 RDQ655661:RDQ655680 RNM655661:RNM655680 RXI655661:RXI655680 SHE655661:SHE655680 SRA655661:SRA655680 TAW655661:TAW655680 TKS655661:TKS655680 TUO655661:TUO655680 UEK655661:UEK655680 UOG655661:UOG655680 UYC655661:UYC655680 VHY655661:VHY655680 VRU655661:VRU655680 WBQ655661:WBQ655680 WLM655661:WLM655680 WVI655661:WVI655680 K721197:K721216 IW721197:IW721216 SS721197:SS721216 ACO721197:ACO721216 AMK721197:AMK721216 AWG721197:AWG721216 BGC721197:BGC721216 BPY721197:BPY721216 BZU721197:BZU721216 CJQ721197:CJQ721216 CTM721197:CTM721216 DDI721197:DDI721216 DNE721197:DNE721216 DXA721197:DXA721216 EGW721197:EGW721216 EQS721197:EQS721216 FAO721197:FAO721216 FKK721197:FKK721216 FUG721197:FUG721216 GEC721197:GEC721216 GNY721197:GNY721216 GXU721197:GXU721216 HHQ721197:HHQ721216 HRM721197:HRM721216 IBI721197:IBI721216 ILE721197:ILE721216 IVA721197:IVA721216 JEW721197:JEW721216 JOS721197:JOS721216 JYO721197:JYO721216 KIK721197:KIK721216 KSG721197:KSG721216 LCC721197:LCC721216 LLY721197:LLY721216 LVU721197:LVU721216 MFQ721197:MFQ721216 MPM721197:MPM721216 MZI721197:MZI721216 NJE721197:NJE721216 NTA721197:NTA721216 OCW721197:OCW721216 OMS721197:OMS721216 OWO721197:OWO721216 PGK721197:PGK721216 PQG721197:PQG721216 QAC721197:QAC721216 QJY721197:QJY721216 QTU721197:QTU721216 RDQ721197:RDQ721216 RNM721197:RNM721216 RXI721197:RXI721216 SHE721197:SHE721216 SRA721197:SRA721216 TAW721197:TAW721216 TKS721197:TKS721216 TUO721197:TUO721216 UEK721197:UEK721216 UOG721197:UOG721216 UYC721197:UYC721216 VHY721197:VHY721216 VRU721197:VRU721216 WBQ721197:WBQ721216 WLM721197:WLM721216 WVI721197:WVI721216 K786733:K786752 IW786733:IW786752 SS786733:SS786752 ACO786733:ACO786752 AMK786733:AMK786752 AWG786733:AWG786752 BGC786733:BGC786752 BPY786733:BPY786752 BZU786733:BZU786752 CJQ786733:CJQ786752 CTM786733:CTM786752 DDI786733:DDI786752 DNE786733:DNE786752 DXA786733:DXA786752 EGW786733:EGW786752 EQS786733:EQS786752 FAO786733:FAO786752 FKK786733:FKK786752 FUG786733:FUG786752 GEC786733:GEC786752 GNY786733:GNY786752 GXU786733:GXU786752 HHQ786733:HHQ786752 HRM786733:HRM786752 IBI786733:IBI786752 ILE786733:ILE786752 IVA786733:IVA786752 JEW786733:JEW786752 JOS786733:JOS786752 JYO786733:JYO786752 KIK786733:KIK786752 KSG786733:KSG786752 LCC786733:LCC786752 LLY786733:LLY786752 LVU786733:LVU786752 MFQ786733:MFQ786752 MPM786733:MPM786752 MZI786733:MZI786752 NJE786733:NJE786752 NTA786733:NTA786752 OCW786733:OCW786752 OMS786733:OMS786752 OWO786733:OWO786752 PGK786733:PGK786752 PQG786733:PQG786752 QAC786733:QAC786752 QJY786733:QJY786752 QTU786733:QTU786752 RDQ786733:RDQ786752 RNM786733:RNM786752 RXI786733:RXI786752 SHE786733:SHE786752 SRA786733:SRA786752 TAW786733:TAW786752 TKS786733:TKS786752 TUO786733:TUO786752 UEK786733:UEK786752 UOG786733:UOG786752 UYC786733:UYC786752 VHY786733:VHY786752 VRU786733:VRU786752 WBQ786733:WBQ786752 WLM786733:WLM786752 WVI786733:WVI786752 K852269:K852288 IW852269:IW852288 SS852269:SS852288 ACO852269:ACO852288 AMK852269:AMK852288 AWG852269:AWG852288 BGC852269:BGC852288 BPY852269:BPY852288 BZU852269:BZU852288 CJQ852269:CJQ852288 CTM852269:CTM852288 DDI852269:DDI852288 DNE852269:DNE852288 DXA852269:DXA852288 EGW852269:EGW852288 EQS852269:EQS852288 FAO852269:FAO852288 FKK852269:FKK852288 FUG852269:FUG852288 GEC852269:GEC852288 GNY852269:GNY852288 GXU852269:GXU852288 HHQ852269:HHQ852288 HRM852269:HRM852288 IBI852269:IBI852288 ILE852269:ILE852288 IVA852269:IVA852288 JEW852269:JEW852288 JOS852269:JOS852288 JYO852269:JYO852288 KIK852269:KIK852288 KSG852269:KSG852288 LCC852269:LCC852288 LLY852269:LLY852288 LVU852269:LVU852288 MFQ852269:MFQ852288 MPM852269:MPM852288 MZI852269:MZI852288 NJE852269:NJE852288 NTA852269:NTA852288 OCW852269:OCW852288 OMS852269:OMS852288 OWO852269:OWO852288 PGK852269:PGK852288 PQG852269:PQG852288 QAC852269:QAC852288 QJY852269:QJY852288 QTU852269:QTU852288 RDQ852269:RDQ852288 RNM852269:RNM852288 RXI852269:RXI852288 SHE852269:SHE852288 SRA852269:SRA852288 TAW852269:TAW852288 TKS852269:TKS852288 TUO852269:TUO852288 UEK852269:UEK852288 UOG852269:UOG852288 UYC852269:UYC852288 VHY852269:VHY852288 VRU852269:VRU852288 WBQ852269:WBQ852288 WLM852269:WLM852288 WVI852269:WVI852288 K917805:K917824 IW917805:IW917824 SS917805:SS917824 ACO917805:ACO917824 AMK917805:AMK917824 AWG917805:AWG917824 BGC917805:BGC917824 BPY917805:BPY917824 BZU917805:BZU917824 CJQ917805:CJQ917824 CTM917805:CTM917824 DDI917805:DDI917824 DNE917805:DNE917824 DXA917805:DXA917824 EGW917805:EGW917824 EQS917805:EQS917824 FAO917805:FAO917824 FKK917805:FKK917824 FUG917805:FUG917824 GEC917805:GEC917824 GNY917805:GNY917824 GXU917805:GXU917824 HHQ917805:HHQ917824 HRM917805:HRM917824 IBI917805:IBI917824 ILE917805:ILE917824 IVA917805:IVA917824 JEW917805:JEW917824 JOS917805:JOS917824 JYO917805:JYO917824 KIK917805:KIK917824 KSG917805:KSG917824 LCC917805:LCC917824 LLY917805:LLY917824 LVU917805:LVU917824 MFQ917805:MFQ917824 MPM917805:MPM917824 MZI917805:MZI917824 NJE917805:NJE917824 NTA917805:NTA917824 OCW917805:OCW917824 OMS917805:OMS917824 OWO917805:OWO917824 PGK917805:PGK917824 PQG917805:PQG917824 QAC917805:QAC917824 QJY917805:QJY917824 QTU917805:QTU917824 RDQ917805:RDQ917824 RNM917805:RNM917824 RXI917805:RXI917824 SHE917805:SHE917824 SRA917805:SRA917824 TAW917805:TAW917824 TKS917805:TKS917824 TUO917805:TUO917824 UEK917805:UEK917824 UOG917805:UOG917824 UYC917805:UYC917824 VHY917805:VHY917824 VRU917805:VRU917824 WBQ917805:WBQ917824 WLM917805:WLM917824 WVI917805:WVI917824 K983341:K983360 IW983341:IW983360 SS983341:SS983360 ACO983341:ACO983360 AMK983341:AMK983360 AWG983341:AWG983360 BGC983341:BGC983360 BPY983341:BPY983360 BZU983341:BZU983360 CJQ983341:CJQ983360 CTM983341:CTM983360 DDI983341:DDI983360 DNE983341:DNE983360 DXA983341:DXA983360 EGW983341:EGW983360 EQS983341:EQS983360 FAO983341:FAO983360 FKK983341:FKK983360 FUG983341:FUG983360 GEC983341:GEC983360 GNY983341:GNY983360 GXU983341:GXU983360 HHQ983341:HHQ983360 HRM983341:HRM983360 IBI983341:IBI983360 ILE983341:ILE983360 IVA983341:IVA983360 JEW983341:JEW983360 JOS983341:JOS983360 JYO983341:JYO983360 KIK983341:KIK983360 KSG983341:KSG983360 LCC983341:LCC983360 LLY983341:LLY983360 LVU983341:LVU983360 MFQ983341:MFQ983360 MPM983341:MPM983360 MZI983341:MZI983360 NJE983341:NJE983360 NTA983341:NTA983360 OCW983341:OCW983360 OMS983341:OMS983360 OWO983341:OWO983360 PGK983341:PGK983360 PQG983341:PQG983360 QAC983341:QAC983360 QJY983341:QJY983360 QTU983341:QTU983360 RDQ983341:RDQ983360 RNM983341:RNM983360 RXI983341:RXI983360 SHE983341:SHE983360 SRA983341:SRA983360 TAW983341:TAW983360 TKS983341:TKS983360 TUO983341:TUO983360 UEK983341:UEK983360 UOG983341:UOG983360 UYC983341:UYC983360 VHY983341:VHY983360 VRU983341:VRU983360 WBQ983341:WBQ983360 WLM983341:WLM983360 WVI983341:WVI983360 WVI31:WVI32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SS35:SS304 ACO35:ACO304 AMK35:AMK304 AWG35:AWG304 BGC35:BGC304 BPY35:BPY304 BZU35:BZU304 CJQ35:CJQ304 CTM35:CTM304 DDI35:DDI304 DNE35:DNE304 DXA35:DXA304 EGW35:EGW304 EQS35:EQS304 FAO35:FAO304 FKK35:FKK304 FUG35:FUG304 GEC35:GEC304 GNY35:GNY304 GXU35:GXU304 HHQ35:HHQ304 HRM35:HRM304 IBI35:IBI304 ILE35:ILE304 IVA35:IVA304 JEW35:JEW304 JOS35:JOS304 JYO35:JYO304 KIK35:KIK304 KSG35:KSG304 LCC35:LCC304 LLY35:LLY304 LVU35:LVU304 MFQ35:MFQ304 MPM35:MPM304 MZI35:MZI304 NJE35:NJE304 NTA35:NTA304 OCW35:OCW304 OMS35:OMS304 OWO35:OWO304 PGK35:PGK304 PQG35:PQG304 QAC35:QAC304 QJY35:QJY304 QTU35:QTU304 RDQ35:RDQ304 RNM35:RNM304 RXI35:RXI304 SHE35:SHE304 SRA35:SRA304 TAW35:TAW304 TKS35:TKS304 TUO35:TUO304 UEK35:UEK304 UOG35:UOG304 UYC35:UYC304 VHY35:VHY304 VRU35:VRU304 WBQ35:WBQ304 WLM35:WLM304 WVI35:WVI304 IW35:IW304 K14:K345" xr:uid="{12FCD48F-7D29-46CE-A9DE-B4EE8A2A55CD}">
      <formula1>"GJ, GJ/day"</formula1>
    </dataValidation>
    <dataValidation type="list" allowBlank="1" showInputMessage="1" showErrorMessage="1" sqref="P65837:P65856 JB65837:JB65856 SX65837:SX65856 ACT65837:ACT65856 AMP65837:AMP65856 AWL65837:AWL65856 BGH65837:BGH65856 BQD65837:BQD65856 BZZ65837:BZZ65856 CJV65837:CJV65856 CTR65837:CTR65856 DDN65837:DDN65856 DNJ65837:DNJ65856 DXF65837:DXF65856 EHB65837:EHB65856 EQX65837:EQX65856 FAT65837:FAT65856 FKP65837:FKP65856 FUL65837:FUL65856 GEH65837:GEH65856 GOD65837:GOD65856 GXZ65837:GXZ65856 HHV65837:HHV65856 HRR65837:HRR65856 IBN65837:IBN65856 ILJ65837:ILJ65856 IVF65837:IVF65856 JFB65837:JFB65856 JOX65837:JOX65856 JYT65837:JYT65856 KIP65837:KIP65856 KSL65837:KSL65856 LCH65837:LCH65856 LMD65837:LMD65856 LVZ65837:LVZ65856 MFV65837:MFV65856 MPR65837:MPR65856 MZN65837:MZN65856 NJJ65837:NJJ65856 NTF65837:NTF65856 ODB65837:ODB65856 OMX65837:OMX65856 OWT65837:OWT65856 PGP65837:PGP65856 PQL65837:PQL65856 QAH65837:QAH65856 QKD65837:QKD65856 QTZ65837:QTZ65856 RDV65837:RDV65856 RNR65837:RNR65856 RXN65837:RXN65856 SHJ65837:SHJ65856 SRF65837:SRF65856 TBB65837:TBB65856 TKX65837:TKX65856 TUT65837:TUT65856 UEP65837:UEP65856 UOL65837:UOL65856 UYH65837:UYH65856 VID65837:VID65856 VRZ65837:VRZ65856 WBV65837:WBV65856 WLR65837:WLR65856 WVN65837:WVN65856 P131373:P131392 JB131373:JB131392 SX131373:SX131392 ACT131373:ACT131392 AMP131373:AMP131392 AWL131373:AWL131392 BGH131373:BGH131392 BQD131373:BQD131392 BZZ131373:BZZ131392 CJV131373:CJV131392 CTR131373:CTR131392 DDN131373:DDN131392 DNJ131373:DNJ131392 DXF131373:DXF131392 EHB131373:EHB131392 EQX131373:EQX131392 FAT131373:FAT131392 FKP131373:FKP131392 FUL131373:FUL131392 GEH131373:GEH131392 GOD131373:GOD131392 GXZ131373:GXZ131392 HHV131373:HHV131392 HRR131373:HRR131392 IBN131373:IBN131392 ILJ131373:ILJ131392 IVF131373:IVF131392 JFB131373:JFB131392 JOX131373:JOX131392 JYT131373:JYT131392 KIP131373:KIP131392 KSL131373:KSL131392 LCH131373:LCH131392 LMD131373:LMD131392 LVZ131373:LVZ131392 MFV131373:MFV131392 MPR131373:MPR131392 MZN131373:MZN131392 NJJ131373:NJJ131392 NTF131373:NTF131392 ODB131373:ODB131392 OMX131373:OMX131392 OWT131373:OWT131392 PGP131373:PGP131392 PQL131373:PQL131392 QAH131373:QAH131392 QKD131373:QKD131392 QTZ131373:QTZ131392 RDV131373:RDV131392 RNR131373:RNR131392 RXN131373:RXN131392 SHJ131373:SHJ131392 SRF131373:SRF131392 TBB131373:TBB131392 TKX131373:TKX131392 TUT131373:TUT131392 UEP131373:UEP131392 UOL131373:UOL131392 UYH131373:UYH131392 VID131373:VID131392 VRZ131373:VRZ131392 WBV131373:WBV131392 WLR131373:WLR131392 WVN131373:WVN131392 P196909:P196928 JB196909:JB196928 SX196909:SX196928 ACT196909:ACT196928 AMP196909:AMP196928 AWL196909:AWL196928 BGH196909:BGH196928 BQD196909:BQD196928 BZZ196909:BZZ196928 CJV196909:CJV196928 CTR196909:CTR196928 DDN196909:DDN196928 DNJ196909:DNJ196928 DXF196909:DXF196928 EHB196909:EHB196928 EQX196909:EQX196928 FAT196909:FAT196928 FKP196909:FKP196928 FUL196909:FUL196928 GEH196909:GEH196928 GOD196909:GOD196928 GXZ196909:GXZ196928 HHV196909:HHV196928 HRR196909:HRR196928 IBN196909:IBN196928 ILJ196909:ILJ196928 IVF196909:IVF196928 JFB196909:JFB196928 JOX196909:JOX196928 JYT196909:JYT196928 KIP196909:KIP196928 KSL196909:KSL196928 LCH196909:LCH196928 LMD196909:LMD196928 LVZ196909:LVZ196928 MFV196909:MFV196928 MPR196909:MPR196928 MZN196909:MZN196928 NJJ196909:NJJ196928 NTF196909:NTF196928 ODB196909:ODB196928 OMX196909:OMX196928 OWT196909:OWT196928 PGP196909:PGP196928 PQL196909:PQL196928 QAH196909:QAH196928 QKD196909:QKD196928 QTZ196909:QTZ196928 RDV196909:RDV196928 RNR196909:RNR196928 RXN196909:RXN196928 SHJ196909:SHJ196928 SRF196909:SRF196928 TBB196909:TBB196928 TKX196909:TKX196928 TUT196909:TUT196928 UEP196909:UEP196928 UOL196909:UOL196928 UYH196909:UYH196928 VID196909:VID196928 VRZ196909:VRZ196928 WBV196909:WBV196928 WLR196909:WLR196928 WVN196909:WVN196928 P262445:P262464 JB262445:JB262464 SX262445:SX262464 ACT262445:ACT262464 AMP262445:AMP262464 AWL262445:AWL262464 BGH262445:BGH262464 BQD262445:BQD262464 BZZ262445:BZZ262464 CJV262445:CJV262464 CTR262445:CTR262464 DDN262445:DDN262464 DNJ262445:DNJ262464 DXF262445:DXF262464 EHB262445:EHB262464 EQX262445:EQX262464 FAT262445:FAT262464 FKP262445:FKP262464 FUL262445:FUL262464 GEH262445:GEH262464 GOD262445:GOD262464 GXZ262445:GXZ262464 HHV262445:HHV262464 HRR262445:HRR262464 IBN262445:IBN262464 ILJ262445:ILJ262464 IVF262445:IVF262464 JFB262445:JFB262464 JOX262445:JOX262464 JYT262445:JYT262464 KIP262445:KIP262464 KSL262445:KSL262464 LCH262445:LCH262464 LMD262445:LMD262464 LVZ262445:LVZ262464 MFV262445:MFV262464 MPR262445:MPR262464 MZN262445:MZN262464 NJJ262445:NJJ262464 NTF262445:NTF262464 ODB262445:ODB262464 OMX262445:OMX262464 OWT262445:OWT262464 PGP262445:PGP262464 PQL262445:PQL262464 QAH262445:QAH262464 QKD262445:QKD262464 QTZ262445:QTZ262464 RDV262445:RDV262464 RNR262445:RNR262464 RXN262445:RXN262464 SHJ262445:SHJ262464 SRF262445:SRF262464 TBB262445:TBB262464 TKX262445:TKX262464 TUT262445:TUT262464 UEP262445:UEP262464 UOL262445:UOL262464 UYH262445:UYH262464 VID262445:VID262464 VRZ262445:VRZ262464 WBV262445:WBV262464 WLR262445:WLR262464 WVN262445:WVN262464 P327981:P328000 JB327981:JB328000 SX327981:SX328000 ACT327981:ACT328000 AMP327981:AMP328000 AWL327981:AWL328000 BGH327981:BGH328000 BQD327981:BQD328000 BZZ327981:BZZ328000 CJV327981:CJV328000 CTR327981:CTR328000 DDN327981:DDN328000 DNJ327981:DNJ328000 DXF327981:DXF328000 EHB327981:EHB328000 EQX327981:EQX328000 FAT327981:FAT328000 FKP327981:FKP328000 FUL327981:FUL328000 GEH327981:GEH328000 GOD327981:GOD328000 GXZ327981:GXZ328000 HHV327981:HHV328000 HRR327981:HRR328000 IBN327981:IBN328000 ILJ327981:ILJ328000 IVF327981:IVF328000 JFB327981:JFB328000 JOX327981:JOX328000 JYT327981:JYT328000 KIP327981:KIP328000 KSL327981:KSL328000 LCH327981:LCH328000 LMD327981:LMD328000 LVZ327981:LVZ328000 MFV327981:MFV328000 MPR327981:MPR328000 MZN327981:MZN328000 NJJ327981:NJJ328000 NTF327981:NTF328000 ODB327981:ODB328000 OMX327981:OMX328000 OWT327981:OWT328000 PGP327981:PGP328000 PQL327981:PQL328000 QAH327981:QAH328000 QKD327981:QKD328000 QTZ327981:QTZ328000 RDV327981:RDV328000 RNR327981:RNR328000 RXN327981:RXN328000 SHJ327981:SHJ328000 SRF327981:SRF328000 TBB327981:TBB328000 TKX327981:TKX328000 TUT327981:TUT328000 UEP327981:UEP328000 UOL327981:UOL328000 UYH327981:UYH328000 VID327981:VID328000 VRZ327981:VRZ328000 WBV327981:WBV328000 WLR327981:WLR328000 WVN327981:WVN328000 P393517:P393536 JB393517:JB393536 SX393517:SX393536 ACT393517:ACT393536 AMP393517:AMP393536 AWL393517:AWL393536 BGH393517:BGH393536 BQD393517:BQD393536 BZZ393517:BZZ393536 CJV393517:CJV393536 CTR393517:CTR393536 DDN393517:DDN393536 DNJ393517:DNJ393536 DXF393517:DXF393536 EHB393517:EHB393536 EQX393517:EQX393536 FAT393517:FAT393536 FKP393517:FKP393536 FUL393517:FUL393536 GEH393517:GEH393536 GOD393517:GOD393536 GXZ393517:GXZ393536 HHV393517:HHV393536 HRR393517:HRR393536 IBN393517:IBN393536 ILJ393517:ILJ393536 IVF393517:IVF393536 JFB393517:JFB393536 JOX393517:JOX393536 JYT393517:JYT393536 KIP393517:KIP393536 KSL393517:KSL393536 LCH393517:LCH393536 LMD393517:LMD393536 LVZ393517:LVZ393536 MFV393517:MFV393536 MPR393517:MPR393536 MZN393517:MZN393536 NJJ393517:NJJ393536 NTF393517:NTF393536 ODB393517:ODB393536 OMX393517:OMX393536 OWT393517:OWT393536 PGP393517:PGP393536 PQL393517:PQL393536 QAH393517:QAH393536 QKD393517:QKD393536 QTZ393517:QTZ393536 RDV393517:RDV393536 RNR393517:RNR393536 RXN393517:RXN393536 SHJ393517:SHJ393536 SRF393517:SRF393536 TBB393517:TBB393536 TKX393517:TKX393536 TUT393517:TUT393536 UEP393517:UEP393536 UOL393517:UOL393536 UYH393517:UYH393536 VID393517:VID393536 VRZ393517:VRZ393536 WBV393517:WBV393536 WLR393517:WLR393536 WVN393517:WVN393536 P459053:P459072 JB459053:JB459072 SX459053:SX459072 ACT459053:ACT459072 AMP459053:AMP459072 AWL459053:AWL459072 BGH459053:BGH459072 BQD459053:BQD459072 BZZ459053:BZZ459072 CJV459053:CJV459072 CTR459053:CTR459072 DDN459053:DDN459072 DNJ459053:DNJ459072 DXF459053:DXF459072 EHB459053:EHB459072 EQX459053:EQX459072 FAT459053:FAT459072 FKP459053:FKP459072 FUL459053:FUL459072 GEH459053:GEH459072 GOD459053:GOD459072 GXZ459053:GXZ459072 HHV459053:HHV459072 HRR459053:HRR459072 IBN459053:IBN459072 ILJ459053:ILJ459072 IVF459053:IVF459072 JFB459053:JFB459072 JOX459053:JOX459072 JYT459053:JYT459072 KIP459053:KIP459072 KSL459053:KSL459072 LCH459053:LCH459072 LMD459053:LMD459072 LVZ459053:LVZ459072 MFV459053:MFV459072 MPR459053:MPR459072 MZN459053:MZN459072 NJJ459053:NJJ459072 NTF459053:NTF459072 ODB459053:ODB459072 OMX459053:OMX459072 OWT459053:OWT459072 PGP459053:PGP459072 PQL459053:PQL459072 QAH459053:QAH459072 QKD459053:QKD459072 QTZ459053:QTZ459072 RDV459053:RDV459072 RNR459053:RNR459072 RXN459053:RXN459072 SHJ459053:SHJ459072 SRF459053:SRF459072 TBB459053:TBB459072 TKX459053:TKX459072 TUT459053:TUT459072 UEP459053:UEP459072 UOL459053:UOL459072 UYH459053:UYH459072 VID459053:VID459072 VRZ459053:VRZ459072 WBV459053:WBV459072 WLR459053:WLR459072 WVN459053:WVN459072 P524589:P524608 JB524589:JB524608 SX524589:SX524608 ACT524589:ACT524608 AMP524589:AMP524608 AWL524589:AWL524608 BGH524589:BGH524608 BQD524589:BQD524608 BZZ524589:BZZ524608 CJV524589:CJV524608 CTR524589:CTR524608 DDN524589:DDN524608 DNJ524589:DNJ524608 DXF524589:DXF524608 EHB524589:EHB524608 EQX524589:EQX524608 FAT524589:FAT524608 FKP524589:FKP524608 FUL524589:FUL524608 GEH524589:GEH524608 GOD524589:GOD524608 GXZ524589:GXZ524608 HHV524589:HHV524608 HRR524589:HRR524608 IBN524589:IBN524608 ILJ524589:ILJ524608 IVF524589:IVF524608 JFB524589:JFB524608 JOX524589:JOX524608 JYT524589:JYT524608 KIP524589:KIP524608 KSL524589:KSL524608 LCH524589:LCH524608 LMD524589:LMD524608 LVZ524589:LVZ524608 MFV524589:MFV524608 MPR524589:MPR524608 MZN524589:MZN524608 NJJ524589:NJJ524608 NTF524589:NTF524608 ODB524589:ODB524608 OMX524589:OMX524608 OWT524589:OWT524608 PGP524589:PGP524608 PQL524589:PQL524608 QAH524589:QAH524608 QKD524589:QKD524608 QTZ524589:QTZ524608 RDV524589:RDV524608 RNR524589:RNR524608 RXN524589:RXN524608 SHJ524589:SHJ524608 SRF524589:SRF524608 TBB524589:TBB524608 TKX524589:TKX524608 TUT524589:TUT524608 UEP524589:UEP524608 UOL524589:UOL524608 UYH524589:UYH524608 VID524589:VID524608 VRZ524589:VRZ524608 WBV524589:WBV524608 WLR524589:WLR524608 WVN524589:WVN524608 P590125:P590144 JB590125:JB590144 SX590125:SX590144 ACT590125:ACT590144 AMP590125:AMP590144 AWL590125:AWL590144 BGH590125:BGH590144 BQD590125:BQD590144 BZZ590125:BZZ590144 CJV590125:CJV590144 CTR590125:CTR590144 DDN590125:DDN590144 DNJ590125:DNJ590144 DXF590125:DXF590144 EHB590125:EHB590144 EQX590125:EQX590144 FAT590125:FAT590144 FKP590125:FKP590144 FUL590125:FUL590144 GEH590125:GEH590144 GOD590125:GOD590144 GXZ590125:GXZ590144 HHV590125:HHV590144 HRR590125:HRR590144 IBN590125:IBN590144 ILJ590125:ILJ590144 IVF590125:IVF590144 JFB590125:JFB590144 JOX590125:JOX590144 JYT590125:JYT590144 KIP590125:KIP590144 KSL590125:KSL590144 LCH590125:LCH590144 LMD590125:LMD590144 LVZ590125:LVZ590144 MFV590125:MFV590144 MPR590125:MPR590144 MZN590125:MZN590144 NJJ590125:NJJ590144 NTF590125:NTF590144 ODB590125:ODB590144 OMX590125:OMX590144 OWT590125:OWT590144 PGP590125:PGP590144 PQL590125:PQL590144 QAH590125:QAH590144 QKD590125:QKD590144 QTZ590125:QTZ590144 RDV590125:RDV590144 RNR590125:RNR590144 RXN590125:RXN590144 SHJ590125:SHJ590144 SRF590125:SRF590144 TBB590125:TBB590144 TKX590125:TKX590144 TUT590125:TUT590144 UEP590125:UEP590144 UOL590125:UOL590144 UYH590125:UYH590144 VID590125:VID590144 VRZ590125:VRZ590144 WBV590125:WBV590144 WLR590125:WLR590144 WVN590125:WVN590144 P655661:P655680 JB655661:JB655680 SX655661:SX655680 ACT655661:ACT655680 AMP655661:AMP655680 AWL655661:AWL655680 BGH655661:BGH655680 BQD655661:BQD655680 BZZ655661:BZZ655680 CJV655661:CJV655680 CTR655661:CTR655680 DDN655661:DDN655680 DNJ655661:DNJ655680 DXF655661:DXF655680 EHB655661:EHB655680 EQX655661:EQX655680 FAT655661:FAT655680 FKP655661:FKP655680 FUL655661:FUL655680 GEH655661:GEH655680 GOD655661:GOD655680 GXZ655661:GXZ655680 HHV655661:HHV655680 HRR655661:HRR655680 IBN655661:IBN655680 ILJ655661:ILJ655680 IVF655661:IVF655680 JFB655661:JFB655680 JOX655661:JOX655680 JYT655661:JYT655680 KIP655661:KIP655680 KSL655661:KSL655680 LCH655661:LCH655680 LMD655661:LMD655680 LVZ655661:LVZ655680 MFV655661:MFV655680 MPR655661:MPR655680 MZN655661:MZN655680 NJJ655661:NJJ655680 NTF655661:NTF655680 ODB655661:ODB655680 OMX655661:OMX655680 OWT655661:OWT655680 PGP655661:PGP655680 PQL655661:PQL655680 QAH655661:QAH655680 QKD655661:QKD655680 QTZ655661:QTZ655680 RDV655661:RDV655680 RNR655661:RNR655680 RXN655661:RXN655680 SHJ655661:SHJ655680 SRF655661:SRF655680 TBB655661:TBB655680 TKX655661:TKX655680 TUT655661:TUT655680 UEP655661:UEP655680 UOL655661:UOL655680 UYH655661:UYH655680 VID655661:VID655680 VRZ655661:VRZ655680 WBV655661:WBV655680 WLR655661:WLR655680 WVN655661:WVN655680 P721197:P721216 JB721197:JB721216 SX721197:SX721216 ACT721197:ACT721216 AMP721197:AMP721216 AWL721197:AWL721216 BGH721197:BGH721216 BQD721197:BQD721216 BZZ721197:BZZ721216 CJV721197:CJV721216 CTR721197:CTR721216 DDN721197:DDN721216 DNJ721197:DNJ721216 DXF721197:DXF721216 EHB721197:EHB721216 EQX721197:EQX721216 FAT721197:FAT721216 FKP721197:FKP721216 FUL721197:FUL721216 GEH721197:GEH721216 GOD721197:GOD721216 GXZ721197:GXZ721216 HHV721197:HHV721216 HRR721197:HRR721216 IBN721197:IBN721216 ILJ721197:ILJ721216 IVF721197:IVF721216 JFB721197:JFB721216 JOX721197:JOX721216 JYT721197:JYT721216 KIP721197:KIP721216 KSL721197:KSL721216 LCH721197:LCH721216 LMD721197:LMD721216 LVZ721197:LVZ721216 MFV721197:MFV721216 MPR721197:MPR721216 MZN721197:MZN721216 NJJ721197:NJJ721216 NTF721197:NTF721216 ODB721197:ODB721216 OMX721197:OMX721216 OWT721197:OWT721216 PGP721197:PGP721216 PQL721197:PQL721216 QAH721197:QAH721216 QKD721197:QKD721216 QTZ721197:QTZ721216 RDV721197:RDV721216 RNR721197:RNR721216 RXN721197:RXN721216 SHJ721197:SHJ721216 SRF721197:SRF721216 TBB721197:TBB721216 TKX721197:TKX721216 TUT721197:TUT721216 UEP721197:UEP721216 UOL721197:UOL721216 UYH721197:UYH721216 VID721197:VID721216 VRZ721197:VRZ721216 WBV721197:WBV721216 WLR721197:WLR721216 WVN721197:WVN721216 P786733:P786752 JB786733:JB786752 SX786733:SX786752 ACT786733:ACT786752 AMP786733:AMP786752 AWL786733:AWL786752 BGH786733:BGH786752 BQD786733:BQD786752 BZZ786733:BZZ786752 CJV786733:CJV786752 CTR786733:CTR786752 DDN786733:DDN786752 DNJ786733:DNJ786752 DXF786733:DXF786752 EHB786733:EHB786752 EQX786733:EQX786752 FAT786733:FAT786752 FKP786733:FKP786752 FUL786733:FUL786752 GEH786733:GEH786752 GOD786733:GOD786752 GXZ786733:GXZ786752 HHV786733:HHV786752 HRR786733:HRR786752 IBN786733:IBN786752 ILJ786733:ILJ786752 IVF786733:IVF786752 JFB786733:JFB786752 JOX786733:JOX786752 JYT786733:JYT786752 KIP786733:KIP786752 KSL786733:KSL786752 LCH786733:LCH786752 LMD786733:LMD786752 LVZ786733:LVZ786752 MFV786733:MFV786752 MPR786733:MPR786752 MZN786733:MZN786752 NJJ786733:NJJ786752 NTF786733:NTF786752 ODB786733:ODB786752 OMX786733:OMX786752 OWT786733:OWT786752 PGP786733:PGP786752 PQL786733:PQL786752 QAH786733:QAH786752 QKD786733:QKD786752 QTZ786733:QTZ786752 RDV786733:RDV786752 RNR786733:RNR786752 RXN786733:RXN786752 SHJ786733:SHJ786752 SRF786733:SRF786752 TBB786733:TBB786752 TKX786733:TKX786752 TUT786733:TUT786752 UEP786733:UEP786752 UOL786733:UOL786752 UYH786733:UYH786752 VID786733:VID786752 VRZ786733:VRZ786752 WBV786733:WBV786752 WLR786733:WLR786752 WVN786733:WVN786752 P852269:P852288 JB852269:JB852288 SX852269:SX852288 ACT852269:ACT852288 AMP852269:AMP852288 AWL852269:AWL852288 BGH852269:BGH852288 BQD852269:BQD852288 BZZ852269:BZZ852288 CJV852269:CJV852288 CTR852269:CTR852288 DDN852269:DDN852288 DNJ852269:DNJ852288 DXF852269:DXF852288 EHB852269:EHB852288 EQX852269:EQX852288 FAT852269:FAT852288 FKP852269:FKP852288 FUL852269:FUL852288 GEH852269:GEH852288 GOD852269:GOD852288 GXZ852269:GXZ852288 HHV852269:HHV852288 HRR852269:HRR852288 IBN852269:IBN852288 ILJ852269:ILJ852288 IVF852269:IVF852288 JFB852269:JFB852288 JOX852269:JOX852288 JYT852269:JYT852288 KIP852269:KIP852288 KSL852269:KSL852288 LCH852269:LCH852288 LMD852269:LMD852288 LVZ852269:LVZ852288 MFV852269:MFV852288 MPR852269:MPR852288 MZN852269:MZN852288 NJJ852269:NJJ852288 NTF852269:NTF852288 ODB852269:ODB852288 OMX852269:OMX852288 OWT852269:OWT852288 PGP852269:PGP852288 PQL852269:PQL852288 QAH852269:QAH852288 QKD852269:QKD852288 QTZ852269:QTZ852288 RDV852269:RDV852288 RNR852269:RNR852288 RXN852269:RXN852288 SHJ852269:SHJ852288 SRF852269:SRF852288 TBB852269:TBB852288 TKX852269:TKX852288 TUT852269:TUT852288 UEP852269:UEP852288 UOL852269:UOL852288 UYH852269:UYH852288 VID852269:VID852288 VRZ852269:VRZ852288 WBV852269:WBV852288 WLR852269:WLR852288 WVN852269:WVN852288 P917805:P917824 JB917805:JB917824 SX917805:SX917824 ACT917805:ACT917824 AMP917805:AMP917824 AWL917805:AWL917824 BGH917805:BGH917824 BQD917805:BQD917824 BZZ917805:BZZ917824 CJV917805:CJV917824 CTR917805:CTR917824 DDN917805:DDN917824 DNJ917805:DNJ917824 DXF917805:DXF917824 EHB917805:EHB917824 EQX917805:EQX917824 FAT917805:FAT917824 FKP917805:FKP917824 FUL917805:FUL917824 GEH917805:GEH917824 GOD917805:GOD917824 GXZ917805:GXZ917824 HHV917805:HHV917824 HRR917805:HRR917824 IBN917805:IBN917824 ILJ917805:ILJ917824 IVF917805:IVF917824 JFB917805:JFB917824 JOX917805:JOX917824 JYT917805:JYT917824 KIP917805:KIP917824 KSL917805:KSL917824 LCH917805:LCH917824 LMD917805:LMD917824 LVZ917805:LVZ917824 MFV917805:MFV917824 MPR917805:MPR917824 MZN917805:MZN917824 NJJ917805:NJJ917824 NTF917805:NTF917824 ODB917805:ODB917824 OMX917805:OMX917824 OWT917805:OWT917824 PGP917805:PGP917824 PQL917805:PQL917824 QAH917805:QAH917824 QKD917805:QKD917824 QTZ917805:QTZ917824 RDV917805:RDV917824 RNR917805:RNR917824 RXN917805:RXN917824 SHJ917805:SHJ917824 SRF917805:SRF917824 TBB917805:TBB917824 TKX917805:TKX917824 TUT917805:TUT917824 UEP917805:UEP917824 UOL917805:UOL917824 UYH917805:UYH917824 VID917805:VID917824 VRZ917805:VRZ917824 WBV917805:WBV917824 WLR917805:WLR917824 WVN917805:WVN917824 P983341:P983360 JB983341:JB983360 SX983341:SX983360 ACT983341:ACT983360 AMP983341:AMP983360 AWL983341:AWL983360 BGH983341:BGH983360 BQD983341:BQD983360 BZZ983341:BZZ983360 CJV983341:CJV983360 CTR983341:CTR983360 DDN983341:DDN983360 DNJ983341:DNJ983360 DXF983341:DXF983360 EHB983341:EHB983360 EQX983341:EQX983360 FAT983341:FAT983360 FKP983341:FKP983360 FUL983341:FUL983360 GEH983341:GEH983360 GOD983341:GOD983360 GXZ983341:GXZ983360 HHV983341:HHV983360 HRR983341:HRR983360 IBN983341:IBN983360 ILJ983341:ILJ983360 IVF983341:IVF983360 JFB983341:JFB983360 JOX983341:JOX983360 JYT983341:JYT983360 KIP983341:KIP983360 KSL983341:KSL983360 LCH983341:LCH983360 LMD983341:LMD983360 LVZ983341:LVZ983360 MFV983341:MFV983360 MPR983341:MPR983360 MZN983341:MZN983360 NJJ983341:NJJ983360 NTF983341:NTF983360 ODB983341:ODB983360 OMX983341:OMX983360 OWT983341:OWT983360 PGP983341:PGP983360 PQL983341:PQL983360 QAH983341:QAH983360 QKD983341:QKD983360 QTZ983341:QTZ983360 RDV983341:RDV983360 RNR983341:RNR983360 RXN983341:RXN983360 SHJ983341:SHJ983360 SRF983341:SRF983360 TBB983341:TBB983360 TKX983341:TKX983360 TUT983341:TUT983360 UEP983341:UEP983360 UOL983341:UOL983360 UYH983341:UYH983360 VID983341:VID983360 VRZ983341:VRZ983360 WBV983341:WBV983360 WLR983341:WLR983360 WVN983341:WVN983360 S65837:S65856 JE65837:JE65856 TA65837:TA65856 ACW65837:ACW65856 AMS65837:AMS65856 AWO65837:AWO65856 BGK65837:BGK65856 BQG65837:BQG65856 CAC65837:CAC65856 CJY65837:CJY65856 CTU65837:CTU65856 DDQ65837:DDQ65856 DNM65837:DNM65856 DXI65837:DXI65856 EHE65837:EHE65856 ERA65837:ERA65856 FAW65837:FAW65856 FKS65837:FKS65856 FUO65837:FUO65856 GEK65837:GEK65856 GOG65837:GOG65856 GYC65837:GYC65856 HHY65837:HHY65856 HRU65837:HRU65856 IBQ65837:IBQ65856 ILM65837:ILM65856 IVI65837:IVI65856 JFE65837:JFE65856 JPA65837:JPA65856 JYW65837:JYW65856 KIS65837:KIS65856 KSO65837:KSO65856 LCK65837:LCK65856 LMG65837:LMG65856 LWC65837:LWC65856 MFY65837:MFY65856 MPU65837:MPU65856 MZQ65837:MZQ65856 NJM65837:NJM65856 NTI65837:NTI65856 ODE65837:ODE65856 ONA65837:ONA65856 OWW65837:OWW65856 PGS65837:PGS65856 PQO65837:PQO65856 QAK65837:QAK65856 QKG65837:QKG65856 QUC65837:QUC65856 RDY65837:RDY65856 RNU65837:RNU65856 RXQ65837:RXQ65856 SHM65837:SHM65856 SRI65837:SRI65856 TBE65837:TBE65856 TLA65837:TLA65856 TUW65837:TUW65856 UES65837:UES65856 UOO65837:UOO65856 UYK65837:UYK65856 VIG65837:VIG65856 VSC65837:VSC65856 WBY65837:WBY65856 WLU65837:WLU65856 WVQ65837:WVQ65856 S131373:S131392 JE131373:JE131392 TA131373:TA131392 ACW131373:ACW131392 AMS131373:AMS131392 AWO131373:AWO131392 BGK131373:BGK131392 BQG131373:BQG131392 CAC131373:CAC131392 CJY131373:CJY131392 CTU131373:CTU131392 DDQ131373:DDQ131392 DNM131373:DNM131392 DXI131373:DXI131392 EHE131373:EHE131392 ERA131373:ERA131392 FAW131373:FAW131392 FKS131373:FKS131392 FUO131373:FUO131392 GEK131373:GEK131392 GOG131373:GOG131392 GYC131373:GYC131392 HHY131373:HHY131392 HRU131373:HRU131392 IBQ131373:IBQ131392 ILM131373:ILM131392 IVI131373:IVI131392 JFE131373:JFE131392 JPA131373:JPA131392 JYW131373:JYW131392 KIS131373:KIS131392 KSO131373:KSO131392 LCK131373:LCK131392 LMG131373:LMG131392 LWC131373:LWC131392 MFY131373:MFY131392 MPU131373:MPU131392 MZQ131373:MZQ131392 NJM131373:NJM131392 NTI131373:NTI131392 ODE131373:ODE131392 ONA131373:ONA131392 OWW131373:OWW131392 PGS131373:PGS131392 PQO131373:PQO131392 QAK131373:QAK131392 QKG131373:QKG131392 QUC131373:QUC131392 RDY131373:RDY131392 RNU131373:RNU131392 RXQ131373:RXQ131392 SHM131373:SHM131392 SRI131373:SRI131392 TBE131373:TBE131392 TLA131373:TLA131392 TUW131373:TUW131392 UES131373:UES131392 UOO131373:UOO131392 UYK131373:UYK131392 VIG131373:VIG131392 VSC131373:VSC131392 WBY131373:WBY131392 WLU131373:WLU131392 WVQ131373:WVQ131392 S196909:S196928 JE196909:JE196928 TA196909:TA196928 ACW196909:ACW196928 AMS196909:AMS196928 AWO196909:AWO196928 BGK196909:BGK196928 BQG196909:BQG196928 CAC196909:CAC196928 CJY196909:CJY196928 CTU196909:CTU196928 DDQ196909:DDQ196928 DNM196909:DNM196928 DXI196909:DXI196928 EHE196909:EHE196928 ERA196909:ERA196928 FAW196909:FAW196928 FKS196909:FKS196928 FUO196909:FUO196928 GEK196909:GEK196928 GOG196909:GOG196928 GYC196909:GYC196928 HHY196909:HHY196928 HRU196909:HRU196928 IBQ196909:IBQ196928 ILM196909:ILM196928 IVI196909:IVI196928 JFE196909:JFE196928 JPA196909:JPA196928 JYW196909:JYW196928 KIS196909:KIS196928 KSO196909:KSO196928 LCK196909:LCK196928 LMG196909:LMG196928 LWC196909:LWC196928 MFY196909:MFY196928 MPU196909:MPU196928 MZQ196909:MZQ196928 NJM196909:NJM196928 NTI196909:NTI196928 ODE196909:ODE196928 ONA196909:ONA196928 OWW196909:OWW196928 PGS196909:PGS196928 PQO196909:PQO196928 QAK196909:QAK196928 QKG196909:QKG196928 QUC196909:QUC196928 RDY196909:RDY196928 RNU196909:RNU196928 RXQ196909:RXQ196928 SHM196909:SHM196928 SRI196909:SRI196928 TBE196909:TBE196928 TLA196909:TLA196928 TUW196909:TUW196928 UES196909:UES196928 UOO196909:UOO196928 UYK196909:UYK196928 VIG196909:VIG196928 VSC196909:VSC196928 WBY196909:WBY196928 WLU196909:WLU196928 WVQ196909:WVQ196928 S262445:S262464 JE262445:JE262464 TA262445:TA262464 ACW262445:ACW262464 AMS262445:AMS262464 AWO262445:AWO262464 BGK262445:BGK262464 BQG262445:BQG262464 CAC262445:CAC262464 CJY262445:CJY262464 CTU262445:CTU262464 DDQ262445:DDQ262464 DNM262445:DNM262464 DXI262445:DXI262464 EHE262445:EHE262464 ERA262445:ERA262464 FAW262445:FAW262464 FKS262445:FKS262464 FUO262445:FUO262464 GEK262445:GEK262464 GOG262445:GOG262464 GYC262445:GYC262464 HHY262445:HHY262464 HRU262445:HRU262464 IBQ262445:IBQ262464 ILM262445:ILM262464 IVI262445:IVI262464 JFE262445:JFE262464 JPA262445:JPA262464 JYW262445:JYW262464 KIS262445:KIS262464 KSO262445:KSO262464 LCK262445:LCK262464 LMG262445:LMG262464 LWC262445:LWC262464 MFY262445:MFY262464 MPU262445:MPU262464 MZQ262445:MZQ262464 NJM262445:NJM262464 NTI262445:NTI262464 ODE262445:ODE262464 ONA262445:ONA262464 OWW262445:OWW262464 PGS262445:PGS262464 PQO262445:PQO262464 QAK262445:QAK262464 QKG262445:QKG262464 QUC262445:QUC262464 RDY262445:RDY262464 RNU262445:RNU262464 RXQ262445:RXQ262464 SHM262445:SHM262464 SRI262445:SRI262464 TBE262445:TBE262464 TLA262445:TLA262464 TUW262445:TUW262464 UES262445:UES262464 UOO262445:UOO262464 UYK262445:UYK262464 VIG262445:VIG262464 VSC262445:VSC262464 WBY262445:WBY262464 WLU262445:WLU262464 WVQ262445:WVQ262464 S327981:S328000 JE327981:JE328000 TA327981:TA328000 ACW327981:ACW328000 AMS327981:AMS328000 AWO327981:AWO328000 BGK327981:BGK328000 BQG327981:BQG328000 CAC327981:CAC328000 CJY327981:CJY328000 CTU327981:CTU328000 DDQ327981:DDQ328000 DNM327981:DNM328000 DXI327981:DXI328000 EHE327981:EHE328000 ERA327981:ERA328000 FAW327981:FAW328000 FKS327981:FKS328000 FUO327981:FUO328000 GEK327981:GEK328000 GOG327981:GOG328000 GYC327981:GYC328000 HHY327981:HHY328000 HRU327981:HRU328000 IBQ327981:IBQ328000 ILM327981:ILM328000 IVI327981:IVI328000 JFE327981:JFE328000 JPA327981:JPA328000 JYW327981:JYW328000 KIS327981:KIS328000 KSO327981:KSO328000 LCK327981:LCK328000 LMG327981:LMG328000 LWC327981:LWC328000 MFY327981:MFY328000 MPU327981:MPU328000 MZQ327981:MZQ328000 NJM327981:NJM328000 NTI327981:NTI328000 ODE327981:ODE328000 ONA327981:ONA328000 OWW327981:OWW328000 PGS327981:PGS328000 PQO327981:PQO328000 QAK327981:QAK328000 QKG327981:QKG328000 QUC327981:QUC328000 RDY327981:RDY328000 RNU327981:RNU328000 RXQ327981:RXQ328000 SHM327981:SHM328000 SRI327981:SRI328000 TBE327981:TBE328000 TLA327981:TLA328000 TUW327981:TUW328000 UES327981:UES328000 UOO327981:UOO328000 UYK327981:UYK328000 VIG327981:VIG328000 VSC327981:VSC328000 WBY327981:WBY328000 WLU327981:WLU328000 WVQ327981:WVQ328000 S393517:S393536 JE393517:JE393536 TA393517:TA393536 ACW393517:ACW393536 AMS393517:AMS393536 AWO393517:AWO393536 BGK393517:BGK393536 BQG393517:BQG393536 CAC393517:CAC393536 CJY393517:CJY393536 CTU393517:CTU393536 DDQ393517:DDQ393536 DNM393517:DNM393536 DXI393517:DXI393536 EHE393517:EHE393536 ERA393517:ERA393536 FAW393517:FAW393536 FKS393517:FKS393536 FUO393517:FUO393536 GEK393517:GEK393536 GOG393517:GOG393536 GYC393517:GYC393536 HHY393517:HHY393536 HRU393517:HRU393536 IBQ393517:IBQ393536 ILM393517:ILM393536 IVI393517:IVI393536 JFE393517:JFE393536 JPA393517:JPA393536 JYW393517:JYW393536 KIS393517:KIS393536 KSO393517:KSO393536 LCK393517:LCK393536 LMG393517:LMG393536 LWC393517:LWC393536 MFY393517:MFY393536 MPU393517:MPU393536 MZQ393517:MZQ393536 NJM393517:NJM393536 NTI393517:NTI393536 ODE393517:ODE393536 ONA393517:ONA393536 OWW393517:OWW393536 PGS393517:PGS393536 PQO393517:PQO393536 QAK393517:QAK393536 QKG393517:QKG393536 QUC393517:QUC393536 RDY393517:RDY393536 RNU393517:RNU393536 RXQ393517:RXQ393536 SHM393517:SHM393536 SRI393517:SRI393536 TBE393517:TBE393536 TLA393517:TLA393536 TUW393517:TUW393536 UES393517:UES393536 UOO393517:UOO393536 UYK393517:UYK393536 VIG393517:VIG393536 VSC393517:VSC393536 WBY393517:WBY393536 WLU393517:WLU393536 WVQ393517:WVQ393536 S459053:S459072 JE459053:JE459072 TA459053:TA459072 ACW459053:ACW459072 AMS459053:AMS459072 AWO459053:AWO459072 BGK459053:BGK459072 BQG459053:BQG459072 CAC459053:CAC459072 CJY459053:CJY459072 CTU459053:CTU459072 DDQ459053:DDQ459072 DNM459053:DNM459072 DXI459053:DXI459072 EHE459053:EHE459072 ERA459053:ERA459072 FAW459053:FAW459072 FKS459053:FKS459072 FUO459053:FUO459072 GEK459053:GEK459072 GOG459053:GOG459072 GYC459053:GYC459072 HHY459053:HHY459072 HRU459053:HRU459072 IBQ459053:IBQ459072 ILM459053:ILM459072 IVI459053:IVI459072 JFE459053:JFE459072 JPA459053:JPA459072 JYW459053:JYW459072 KIS459053:KIS459072 KSO459053:KSO459072 LCK459053:LCK459072 LMG459053:LMG459072 LWC459053:LWC459072 MFY459053:MFY459072 MPU459053:MPU459072 MZQ459053:MZQ459072 NJM459053:NJM459072 NTI459053:NTI459072 ODE459053:ODE459072 ONA459053:ONA459072 OWW459053:OWW459072 PGS459053:PGS459072 PQO459053:PQO459072 QAK459053:QAK459072 QKG459053:QKG459072 QUC459053:QUC459072 RDY459053:RDY459072 RNU459053:RNU459072 RXQ459053:RXQ459072 SHM459053:SHM459072 SRI459053:SRI459072 TBE459053:TBE459072 TLA459053:TLA459072 TUW459053:TUW459072 UES459053:UES459072 UOO459053:UOO459072 UYK459053:UYK459072 VIG459053:VIG459072 VSC459053:VSC459072 WBY459053:WBY459072 WLU459053:WLU459072 WVQ459053:WVQ459072 S524589:S524608 JE524589:JE524608 TA524589:TA524608 ACW524589:ACW524608 AMS524589:AMS524608 AWO524589:AWO524608 BGK524589:BGK524608 BQG524589:BQG524608 CAC524589:CAC524608 CJY524589:CJY524608 CTU524589:CTU524608 DDQ524589:DDQ524608 DNM524589:DNM524608 DXI524589:DXI524608 EHE524589:EHE524608 ERA524589:ERA524608 FAW524589:FAW524608 FKS524589:FKS524608 FUO524589:FUO524608 GEK524589:GEK524608 GOG524589:GOG524608 GYC524589:GYC524608 HHY524589:HHY524608 HRU524589:HRU524608 IBQ524589:IBQ524608 ILM524589:ILM524608 IVI524589:IVI524608 JFE524589:JFE524608 JPA524589:JPA524608 JYW524589:JYW524608 KIS524589:KIS524608 KSO524589:KSO524608 LCK524589:LCK524608 LMG524589:LMG524608 LWC524589:LWC524608 MFY524589:MFY524608 MPU524589:MPU524608 MZQ524589:MZQ524608 NJM524589:NJM524608 NTI524589:NTI524608 ODE524589:ODE524608 ONA524589:ONA524608 OWW524589:OWW524608 PGS524589:PGS524608 PQO524589:PQO524608 QAK524589:QAK524608 QKG524589:QKG524608 QUC524589:QUC524608 RDY524589:RDY524608 RNU524589:RNU524608 RXQ524589:RXQ524608 SHM524589:SHM524608 SRI524589:SRI524608 TBE524589:TBE524608 TLA524589:TLA524608 TUW524589:TUW524608 UES524589:UES524608 UOO524589:UOO524608 UYK524589:UYK524608 VIG524589:VIG524608 VSC524589:VSC524608 WBY524589:WBY524608 WLU524589:WLU524608 WVQ524589:WVQ524608 S590125:S590144 JE590125:JE590144 TA590125:TA590144 ACW590125:ACW590144 AMS590125:AMS590144 AWO590125:AWO590144 BGK590125:BGK590144 BQG590125:BQG590144 CAC590125:CAC590144 CJY590125:CJY590144 CTU590125:CTU590144 DDQ590125:DDQ590144 DNM590125:DNM590144 DXI590125:DXI590144 EHE590125:EHE590144 ERA590125:ERA590144 FAW590125:FAW590144 FKS590125:FKS590144 FUO590125:FUO590144 GEK590125:GEK590144 GOG590125:GOG590144 GYC590125:GYC590144 HHY590125:HHY590144 HRU590125:HRU590144 IBQ590125:IBQ590144 ILM590125:ILM590144 IVI590125:IVI590144 JFE590125:JFE590144 JPA590125:JPA590144 JYW590125:JYW590144 KIS590125:KIS590144 KSO590125:KSO590144 LCK590125:LCK590144 LMG590125:LMG590144 LWC590125:LWC590144 MFY590125:MFY590144 MPU590125:MPU590144 MZQ590125:MZQ590144 NJM590125:NJM590144 NTI590125:NTI590144 ODE590125:ODE590144 ONA590125:ONA590144 OWW590125:OWW590144 PGS590125:PGS590144 PQO590125:PQO590144 QAK590125:QAK590144 QKG590125:QKG590144 QUC590125:QUC590144 RDY590125:RDY590144 RNU590125:RNU590144 RXQ590125:RXQ590144 SHM590125:SHM590144 SRI590125:SRI590144 TBE590125:TBE590144 TLA590125:TLA590144 TUW590125:TUW590144 UES590125:UES590144 UOO590125:UOO590144 UYK590125:UYK590144 VIG590125:VIG590144 VSC590125:VSC590144 WBY590125:WBY590144 WLU590125:WLU590144 WVQ590125:WVQ590144 S655661:S655680 JE655661:JE655680 TA655661:TA655680 ACW655661:ACW655680 AMS655661:AMS655680 AWO655661:AWO655680 BGK655661:BGK655680 BQG655661:BQG655680 CAC655661:CAC655680 CJY655661:CJY655680 CTU655661:CTU655680 DDQ655661:DDQ655680 DNM655661:DNM655680 DXI655661:DXI655680 EHE655661:EHE655680 ERA655661:ERA655680 FAW655661:FAW655680 FKS655661:FKS655680 FUO655661:FUO655680 GEK655661:GEK655680 GOG655661:GOG655680 GYC655661:GYC655680 HHY655661:HHY655680 HRU655661:HRU655680 IBQ655661:IBQ655680 ILM655661:ILM655680 IVI655661:IVI655680 JFE655661:JFE655680 JPA655661:JPA655680 JYW655661:JYW655680 KIS655661:KIS655680 KSO655661:KSO655680 LCK655661:LCK655680 LMG655661:LMG655680 LWC655661:LWC655680 MFY655661:MFY655680 MPU655661:MPU655680 MZQ655661:MZQ655680 NJM655661:NJM655680 NTI655661:NTI655680 ODE655661:ODE655680 ONA655661:ONA655680 OWW655661:OWW655680 PGS655661:PGS655680 PQO655661:PQO655680 QAK655661:QAK655680 QKG655661:QKG655680 QUC655661:QUC655680 RDY655661:RDY655680 RNU655661:RNU655680 RXQ655661:RXQ655680 SHM655661:SHM655680 SRI655661:SRI655680 TBE655661:TBE655680 TLA655661:TLA655680 TUW655661:TUW655680 UES655661:UES655680 UOO655661:UOO655680 UYK655661:UYK655680 VIG655661:VIG655680 VSC655661:VSC655680 WBY655661:WBY655680 WLU655661:WLU655680 WVQ655661:WVQ655680 S721197:S721216 JE721197:JE721216 TA721197:TA721216 ACW721197:ACW721216 AMS721197:AMS721216 AWO721197:AWO721216 BGK721197:BGK721216 BQG721197:BQG721216 CAC721197:CAC721216 CJY721197:CJY721216 CTU721197:CTU721216 DDQ721197:DDQ721216 DNM721197:DNM721216 DXI721197:DXI721216 EHE721197:EHE721216 ERA721197:ERA721216 FAW721197:FAW721216 FKS721197:FKS721216 FUO721197:FUO721216 GEK721197:GEK721216 GOG721197:GOG721216 GYC721197:GYC721216 HHY721197:HHY721216 HRU721197:HRU721216 IBQ721197:IBQ721216 ILM721197:ILM721216 IVI721197:IVI721216 JFE721197:JFE721216 JPA721197:JPA721216 JYW721197:JYW721216 KIS721197:KIS721216 KSO721197:KSO721216 LCK721197:LCK721216 LMG721197:LMG721216 LWC721197:LWC721216 MFY721197:MFY721216 MPU721197:MPU721216 MZQ721197:MZQ721216 NJM721197:NJM721216 NTI721197:NTI721216 ODE721197:ODE721216 ONA721197:ONA721216 OWW721197:OWW721216 PGS721197:PGS721216 PQO721197:PQO721216 QAK721197:QAK721216 QKG721197:QKG721216 QUC721197:QUC721216 RDY721197:RDY721216 RNU721197:RNU721216 RXQ721197:RXQ721216 SHM721197:SHM721216 SRI721197:SRI721216 TBE721197:TBE721216 TLA721197:TLA721216 TUW721197:TUW721216 UES721197:UES721216 UOO721197:UOO721216 UYK721197:UYK721216 VIG721197:VIG721216 VSC721197:VSC721216 WBY721197:WBY721216 WLU721197:WLU721216 WVQ721197:WVQ721216 S786733:S786752 JE786733:JE786752 TA786733:TA786752 ACW786733:ACW786752 AMS786733:AMS786752 AWO786733:AWO786752 BGK786733:BGK786752 BQG786733:BQG786752 CAC786733:CAC786752 CJY786733:CJY786752 CTU786733:CTU786752 DDQ786733:DDQ786752 DNM786733:DNM786752 DXI786733:DXI786752 EHE786733:EHE786752 ERA786733:ERA786752 FAW786733:FAW786752 FKS786733:FKS786752 FUO786733:FUO786752 GEK786733:GEK786752 GOG786733:GOG786752 GYC786733:GYC786752 HHY786733:HHY786752 HRU786733:HRU786752 IBQ786733:IBQ786752 ILM786733:ILM786752 IVI786733:IVI786752 JFE786733:JFE786752 JPA786733:JPA786752 JYW786733:JYW786752 KIS786733:KIS786752 KSO786733:KSO786752 LCK786733:LCK786752 LMG786733:LMG786752 LWC786733:LWC786752 MFY786733:MFY786752 MPU786733:MPU786752 MZQ786733:MZQ786752 NJM786733:NJM786752 NTI786733:NTI786752 ODE786733:ODE786752 ONA786733:ONA786752 OWW786733:OWW786752 PGS786733:PGS786752 PQO786733:PQO786752 QAK786733:QAK786752 QKG786733:QKG786752 QUC786733:QUC786752 RDY786733:RDY786752 RNU786733:RNU786752 RXQ786733:RXQ786752 SHM786733:SHM786752 SRI786733:SRI786752 TBE786733:TBE786752 TLA786733:TLA786752 TUW786733:TUW786752 UES786733:UES786752 UOO786733:UOO786752 UYK786733:UYK786752 VIG786733:VIG786752 VSC786733:VSC786752 WBY786733:WBY786752 WLU786733:WLU786752 WVQ786733:WVQ786752 S852269:S852288 JE852269:JE852288 TA852269:TA852288 ACW852269:ACW852288 AMS852269:AMS852288 AWO852269:AWO852288 BGK852269:BGK852288 BQG852269:BQG852288 CAC852269:CAC852288 CJY852269:CJY852288 CTU852269:CTU852288 DDQ852269:DDQ852288 DNM852269:DNM852288 DXI852269:DXI852288 EHE852269:EHE852288 ERA852269:ERA852288 FAW852269:FAW852288 FKS852269:FKS852288 FUO852269:FUO852288 GEK852269:GEK852288 GOG852269:GOG852288 GYC852269:GYC852288 HHY852269:HHY852288 HRU852269:HRU852288 IBQ852269:IBQ852288 ILM852269:ILM852288 IVI852269:IVI852288 JFE852269:JFE852288 JPA852269:JPA852288 JYW852269:JYW852288 KIS852269:KIS852288 KSO852269:KSO852288 LCK852269:LCK852288 LMG852269:LMG852288 LWC852269:LWC852288 MFY852269:MFY852288 MPU852269:MPU852288 MZQ852269:MZQ852288 NJM852269:NJM852288 NTI852269:NTI852288 ODE852269:ODE852288 ONA852269:ONA852288 OWW852269:OWW852288 PGS852269:PGS852288 PQO852269:PQO852288 QAK852269:QAK852288 QKG852269:QKG852288 QUC852269:QUC852288 RDY852269:RDY852288 RNU852269:RNU852288 RXQ852269:RXQ852288 SHM852269:SHM852288 SRI852269:SRI852288 TBE852269:TBE852288 TLA852269:TLA852288 TUW852269:TUW852288 UES852269:UES852288 UOO852269:UOO852288 UYK852269:UYK852288 VIG852269:VIG852288 VSC852269:VSC852288 WBY852269:WBY852288 WLU852269:WLU852288 WVQ852269:WVQ852288 S917805:S917824 JE917805:JE917824 TA917805:TA917824 ACW917805:ACW917824 AMS917805:AMS917824 AWO917805:AWO917824 BGK917805:BGK917824 BQG917805:BQG917824 CAC917805:CAC917824 CJY917805:CJY917824 CTU917805:CTU917824 DDQ917805:DDQ917824 DNM917805:DNM917824 DXI917805:DXI917824 EHE917805:EHE917824 ERA917805:ERA917824 FAW917805:FAW917824 FKS917805:FKS917824 FUO917805:FUO917824 GEK917805:GEK917824 GOG917805:GOG917824 GYC917805:GYC917824 HHY917805:HHY917824 HRU917805:HRU917824 IBQ917805:IBQ917824 ILM917805:ILM917824 IVI917805:IVI917824 JFE917805:JFE917824 JPA917805:JPA917824 JYW917805:JYW917824 KIS917805:KIS917824 KSO917805:KSO917824 LCK917805:LCK917824 LMG917805:LMG917824 LWC917805:LWC917824 MFY917805:MFY917824 MPU917805:MPU917824 MZQ917805:MZQ917824 NJM917805:NJM917824 NTI917805:NTI917824 ODE917805:ODE917824 ONA917805:ONA917824 OWW917805:OWW917824 PGS917805:PGS917824 PQO917805:PQO917824 QAK917805:QAK917824 QKG917805:QKG917824 QUC917805:QUC917824 RDY917805:RDY917824 RNU917805:RNU917824 RXQ917805:RXQ917824 SHM917805:SHM917824 SRI917805:SRI917824 TBE917805:TBE917824 TLA917805:TLA917824 TUW917805:TUW917824 UES917805:UES917824 UOO917805:UOO917824 UYK917805:UYK917824 VIG917805:VIG917824 VSC917805:VSC917824 WBY917805:WBY917824 WLU917805:WLU917824 WVQ917805:WVQ917824 S983341:S983360 JE983341:JE983360 TA983341:TA983360 ACW983341:ACW983360 AMS983341:AMS983360 AWO983341:AWO983360 BGK983341:BGK983360 BQG983341:BQG983360 CAC983341:CAC983360 CJY983341:CJY983360 CTU983341:CTU983360 DDQ983341:DDQ983360 DNM983341:DNM983360 DXI983341:DXI983360 EHE983341:EHE983360 ERA983341:ERA983360 FAW983341:FAW983360 FKS983341:FKS983360 FUO983341:FUO983360 GEK983341:GEK983360 GOG983341:GOG983360 GYC983341:GYC983360 HHY983341:HHY983360 HRU983341:HRU983360 IBQ983341:IBQ983360 ILM983341:ILM983360 IVI983341:IVI983360 JFE983341:JFE983360 JPA983341:JPA983360 JYW983341:JYW983360 KIS983341:KIS983360 KSO983341:KSO983360 LCK983341:LCK983360 LMG983341:LMG983360 LWC983341:LWC983360 MFY983341:MFY983360 MPU983341:MPU983360 MZQ983341:MZQ983360 NJM983341:NJM983360 NTI983341:NTI983360 ODE983341:ODE983360 ONA983341:ONA983360 OWW983341:OWW983360 PGS983341:PGS983360 PQO983341:PQO983360 QAK983341:QAK983360 QKG983341:QKG983360 QUC983341:QUC983360 RDY983341:RDY983360 RNU983341:RNU983360 RXQ983341:RXQ983360 SHM983341:SHM983360 SRI983341:SRI983360 TBE983341:TBE983360 TLA983341:TLA983360 TUW983341:TUW983360 UES983341:UES983360 UOO983341:UOO983360 UYK983341:UYK983360 VIG983341:VIG983360 VSC983341:VSC983360 WBY983341:WBY983360 WLU983341:WLU983360 WVQ983341:WVQ983360 WVT983341:WVT983360 N65837:N65856 IZ65837:IZ65856 SV65837:SV65856 ACR65837:ACR65856 AMN65837:AMN65856 AWJ65837:AWJ65856 BGF65837:BGF65856 BQB65837:BQB65856 BZX65837:BZX65856 CJT65837:CJT65856 CTP65837:CTP65856 DDL65837:DDL65856 DNH65837:DNH65856 DXD65837:DXD65856 EGZ65837:EGZ65856 EQV65837:EQV65856 FAR65837:FAR65856 FKN65837:FKN65856 FUJ65837:FUJ65856 GEF65837:GEF65856 GOB65837:GOB65856 GXX65837:GXX65856 HHT65837:HHT65856 HRP65837:HRP65856 IBL65837:IBL65856 ILH65837:ILH65856 IVD65837:IVD65856 JEZ65837:JEZ65856 JOV65837:JOV65856 JYR65837:JYR65856 KIN65837:KIN65856 KSJ65837:KSJ65856 LCF65837:LCF65856 LMB65837:LMB65856 LVX65837:LVX65856 MFT65837:MFT65856 MPP65837:MPP65856 MZL65837:MZL65856 NJH65837:NJH65856 NTD65837:NTD65856 OCZ65837:OCZ65856 OMV65837:OMV65856 OWR65837:OWR65856 PGN65837:PGN65856 PQJ65837:PQJ65856 QAF65837:QAF65856 QKB65837:QKB65856 QTX65837:QTX65856 RDT65837:RDT65856 RNP65837:RNP65856 RXL65837:RXL65856 SHH65837:SHH65856 SRD65837:SRD65856 TAZ65837:TAZ65856 TKV65837:TKV65856 TUR65837:TUR65856 UEN65837:UEN65856 UOJ65837:UOJ65856 UYF65837:UYF65856 VIB65837:VIB65856 VRX65837:VRX65856 WBT65837:WBT65856 WLP65837:WLP65856 WVL65837:WVL65856 N131373:N131392 IZ131373:IZ131392 SV131373:SV131392 ACR131373:ACR131392 AMN131373:AMN131392 AWJ131373:AWJ131392 BGF131373:BGF131392 BQB131373:BQB131392 BZX131373:BZX131392 CJT131373:CJT131392 CTP131373:CTP131392 DDL131373:DDL131392 DNH131373:DNH131392 DXD131373:DXD131392 EGZ131373:EGZ131392 EQV131373:EQV131392 FAR131373:FAR131392 FKN131373:FKN131392 FUJ131373:FUJ131392 GEF131373:GEF131392 GOB131373:GOB131392 GXX131373:GXX131392 HHT131373:HHT131392 HRP131373:HRP131392 IBL131373:IBL131392 ILH131373:ILH131392 IVD131373:IVD131392 JEZ131373:JEZ131392 JOV131373:JOV131392 JYR131373:JYR131392 KIN131373:KIN131392 KSJ131373:KSJ131392 LCF131373:LCF131392 LMB131373:LMB131392 LVX131373:LVX131392 MFT131373:MFT131392 MPP131373:MPP131392 MZL131373:MZL131392 NJH131373:NJH131392 NTD131373:NTD131392 OCZ131373:OCZ131392 OMV131373:OMV131392 OWR131373:OWR131392 PGN131373:PGN131392 PQJ131373:PQJ131392 QAF131373:QAF131392 QKB131373:QKB131392 QTX131373:QTX131392 RDT131373:RDT131392 RNP131373:RNP131392 RXL131373:RXL131392 SHH131373:SHH131392 SRD131373:SRD131392 TAZ131373:TAZ131392 TKV131373:TKV131392 TUR131373:TUR131392 UEN131373:UEN131392 UOJ131373:UOJ131392 UYF131373:UYF131392 VIB131373:VIB131392 VRX131373:VRX131392 WBT131373:WBT131392 WLP131373:WLP131392 WVL131373:WVL131392 N196909:N196928 IZ196909:IZ196928 SV196909:SV196928 ACR196909:ACR196928 AMN196909:AMN196928 AWJ196909:AWJ196928 BGF196909:BGF196928 BQB196909:BQB196928 BZX196909:BZX196928 CJT196909:CJT196928 CTP196909:CTP196928 DDL196909:DDL196928 DNH196909:DNH196928 DXD196909:DXD196928 EGZ196909:EGZ196928 EQV196909:EQV196928 FAR196909:FAR196928 FKN196909:FKN196928 FUJ196909:FUJ196928 GEF196909:GEF196928 GOB196909:GOB196928 GXX196909:GXX196928 HHT196909:HHT196928 HRP196909:HRP196928 IBL196909:IBL196928 ILH196909:ILH196928 IVD196909:IVD196928 JEZ196909:JEZ196928 JOV196909:JOV196928 JYR196909:JYR196928 KIN196909:KIN196928 KSJ196909:KSJ196928 LCF196909:LCF196928 LMB196909:LMB196928 LVX196909:LVX196928 MFT196909:MFT196928 MPP196909:MPP196928 MZL196909:MZL196928 NJH196909:NJH196928 NTD196909:NTD196928 OCZ196909:OCZ196928 OMV196909:OMV196928 OWR196909:OWR196928 PGN196909:PGN196928 PQJ196909:PQJ196928 QAF196909:QAF196928 QKB196909:QKB196928 QTX196909:QTX196928 RDT196909:RDT196928 RNP196909:RNP196928 RXL196909:RXL196928 SHH196909:SHH196928 SRD196909:SRD196928 TAZ196909:TAZ196928 TKV196909:TKV196928 TUR196909:TUR196928 UEN196909:UEN196928 UOJ196909:UOJ196928 UYF196909:UYF196928 VIB196909:VIB196928 VRX196909:VRX196928 WBT196909:WBT196928 WLP196909:WLP196928 WVL196909:WVL196928 N262445:N262464 IZ262445:IZ262464 SV262445:SV262464 ACR262445:ACR262464 AMN262445:AMN262464 AWJ262445:AWJ262464 BGF262445:BGF262464 BQB262445:BQB262464 BZX262445:BZX262464 CJT262445:CJT262464 CTP262445:CTP262464 DDL262445:DDL262464 DNH262445:DNH262464 DXD262445:DXD262464 EGZ262445:EGZ262464 EQV262445:EQV262464 FAR262445:FAR262464 FKN262445:FKN262464 FUJ262445:FUJ262464 GEF262445:GEF262464 GOB262445:GOB262464 GXX262445:GXX262464 HHT262445:HHT262464 HRP262445:HRP262464 IBL262445:IBL262464 ILH262445:ILH262464 IVD262445:IVD262464 JEZ262445:JEZ262464 JOV262445:JOV262464 JYR262445:JYR262464 KIN262445:KIN262464 KSJ262445:KSJ262464 LCF262445:LCF262464 LMB262445:LMB262464 LVX262445:LVX262464 MFT262445:MFT262464 MPP262445:MPP262464 MZL262445:MZL262464 NJH262445:NJH262464 NTD262445:NTD262464 OCZ262445:OCZ262464 OMV262445:OMV262464 OWR262445:OWR262464 PGN262445:PGN262464 PQJ262445:PQJ262464 QAF262445:QAF262464 QKB262445:QKB262464 QTX262445:QTX262464 RDT262445:RDT262464 RNP262445:RNP262464 RXL262445:RXL262464 SHH262445:SHH262464 SRD262445:SRD262464 TAZ262445:TAZ262464 TKV262445:TKV262464 TUR262445:TUR262464 UEN262445:UEN262464 UOJ262445:UOJ262464 UYF262445:UYF262464 VIB262445:VIB262464 VRX262445:VRX262464 WBT262445:WBT262464 WLP262445:WLP262464 WVL262445:WVL262464 N327981:N328000 IZ327981:IZ328000 SV327981:SV328000 ACR327981:ACR328000 AMN327981:AMN328000 AWJ327981:AWJ328000 BGF327981:BGF328000 BQB327981:BQB328000 BZX327981:BZX328000 CJT327981:CJT328000 CTP327981:CTP328000 DDL327981:DDL328000 DNH327981:DNH328000 DXD327981:DXD328000 EGZ327981:EGZ328000 EQV327981:EQV328000 FAR327981:FAR328000 FKN327981:FKN328000 FUJ327981:FUJ328000 GEF327981:GEF328000 GOB327981:GOB328000 GXX327981:GXX328000 HHT327981:HHT328000 HRP327981:HRP328000 IBL327981:IBL328000 ILH327981:ILH328000 IVD327981:IVD328000 JEZ327981:JEZ328000 JOV327981:JOV328000 JYR327981:JYR328000 KIN327981:KIN328000 KSJ327981:KSJ328000 LCF327981:LCF328000 LMB327981:LMB328000 LVX327981:LVX328000 MFT327981:MFT328000 MPP327981:MPP328000 MZL327981:MZL328000 NJH327981:NJH328000 NTD327981:NTD328000 OCZ327981:OCZ328000 OMV327981:OMV328000 OWR327981:OWR328000 PGN327981:PGN328000 PQJ327981:PQJ328000 QAF327981:QAF328000 QKB327981:QKB328000 QTX327981:QTX328000 RDT327981:RDT328000 RNP327981:RNP328000 RXL327981:RXL328000 SHH327981:SHH328000 SRD327981:SRD328000 TAZ327981:TAZ328000 TKV327981:TKV328000 TUR327981:TUR328000 UEN327981:UEN328000 UOJ327981:UOJ328000 UYF327981:UYF328000 VIB327981:VIB328000 VRX327981:VRX328000 WBT327981:WBT328000 WLP327981:WLP328000 WVL327981:WVL328000 N393517:N393536 IZ393517:IZ393536 SV393517:SV393536 ACR393517:ACR393536 AMN393517:AMN393536 AWJ393517:AWJ393536 BGF393517:BGF393536 BQB393517:BQB393536 BZX393517:BZX393536 CJT393517:CJT393536 CTP393517:CTP393536 DDL393517:DDL393536 DNH393517:DNH393536 DXD393517:DXD393536 EGZ393517:EGZ393536 EQV393517:EQV393536 FAR393517:FAR393536 FKN393517:FKN393536 FUJ393517:FUJ393536 GEF393517:GEF393536 GOB393517:GOB393536 GXX393517:GXX393536 HHT393517:HHT393536 HRP393517:HRP393536 IBL393517:IBL393536 ILH393517:ILH393536 IVD393517:IVD393536 JEZ393517:JEZ393536 JOV393517:JOV393536 JYR393517:JYR393536 KIN393517:KIN393536 KSJ393517:KSJ393536 LCF393517:LCF393536 LMB393517:LMB393536 LVX393517:LVX393536 MFT393517:MFT393536 MPP393517:MPP393536 MZL393517:MZL393536 NJH393517:NJH393536 NTD393517:NTD393536 OCZ393517:OCZ393536 OMV393517:OMV393536 OWR393517:OWR393536 PGN393517:PGN393536 PQJ393517:PQJ393536 QAF393517:QAF393536 QKB393517:QKB393536 QTX393517:QTX393536 RDT393517:RDT393536 RNP393517:RNP393536 RXL393517:RXL393536 SHH393517:SHH393536 SRD393517:SRD393536 TAZ393517:TAZ393536 TKV393517:TKV393536 TUR393517:TUR393536 UEN393517:UEN393536 UOJ393517:UOJ393536 UYF393517:UYF393536 VIB393517:VIB393536 VRX393517:VRX393536 WBT393517:WBT393536 WLP393517:WLP393536 WVL393517:WVL393536 N459053:N459072 IZ459053:IZ459072 SV459053:SV459072 ACR459053:ACR459072 AMN459053:AMN459072 AWJ459053:AWJ459072 BGF459053:BGF459072 BQB459053:BQB459072 BZX459053:BZX459072 CJT459053:CJT459072 CTP459053:CTP459072 DDL459053:DDL459072 DNH459053:DNH459072 DXD459053:DXD459072 EGZ459053:EGZ459072 EQV459053:EQV459072 FAR459053:FAR459072 FKN459053:FKN459072 FUJ459053:FUJ459072 GEF459053:GEF459072 GOB459053:GOB459072 GXX459053:GXX459072 HHT459053:HHT459072 HRP459053:HRP459072 IBL459053:IBL459072 ILH459053:ILH459072 IVD459053:IVD459072 JEZ459053:JEZ459072 JOV459053:JOV459072 JYR459053:JYR459072 KIN459053:KIN459072 KSJ459053:KSJ459072 LCF459053:LCF459072 LMB459053:LMB459072 LVX459053:LVX459072 MFT459053:MFT459072 MPP459053:MPP459072 MZL459053:MZL459072 NJH459053:NJH459072 NTD459053:NTD459072 OCZ459053:OCZ459072 OMV459053:OMV459072 OWR459053:OWR459072 PGN459053:PGN459072 PQJ459053:PQJ459072 QAF459053:QAF459072 QKB459053:QKB459072 QTX459053:QTX459072 RDT459053:RDT459072 RNP459053:RNP459072 RXL459053:RXL459072 SHH459053:SHH459072 SRD459053:SRD459072 TAZ459053:TAZ459072 TKV459053:TKV459072 TUR459053:TUR459072 UEN459053:UEN459072 UOJ459053:UOJ459072 UYF459053:UYF459072 VIB459053:VIB459072 VRX459053:VRX459072 WBT459053:WBT459072 WLP459053:WLP459072 WVL459053:WVL459072 N524589:N524608 IZ524589:IZ524608 SV524589:SV524608 ACR524589:ACR524608 AMN524589:AMN524608 AWJ524589:AWJ524608 BGF524589:BGF524608 BQB524589:BQB524608 BZX524589:BZX524608 CJT524589:CJT524608 CTP524589:CTP524608 DDL524589:DDL524608 DNH524589:DNH524608 DXD524589:DXD524608 EGZ524589:EGZ524608 EQV524589:EQV524608 FAR524589:FAR524608 FKN524589:FKN524608 FUJ524589:FUJ524608 GEF524589:GEF524608 GOB524589:GOB524608 GXX524589:GXX524608 HHT524589:HHT524608 HRP524589:HRP524608 IBL524589:IBL524608 ILH524589:ILH524608 IVD524589:IVD524608 JEZ524589:JEZ524608 JOV524589:JOV524608 JYR524589:JYR524608 KIN524589:KIN524608 KSJ524589:KSJ524608 LCF524589:LCF524608 LMB524589:LMB524608 LVX524589:LVX524608 MFT524589:MFT524608 MPP524589:MPP524608 MZL524589:MZL524608 NJH524589:NJH524608 NTD524589:NTD524608 OCZ524589:OCZ524608 OMV524589:OMV524608 OWR524589:OWR524608 PGN524589:PGN524608 PQJ524589:PQJ524608 QAF524589:QAF524608 QKB524589:QKB524608 QTX524589:QTX524608 RDT524589:RDT524608 RNP524589:RNP524608 RXL524589:RXL524608 SHH524589:SHH524608 SRD524589:SRD524608 TAZ524589:TAZ524608 TKV524589:TKV524608 TUR524589:TUR524608 UEN524589:UEN524608 UOJ524589:UOJ524608 UYF524589:UYF524608 VIB524589:VIB524608 VRX524589:VRX524608 WBT524589:WBT524608 WLP524589:WLP524608 WVL524589:WVL524608 N590125:N590144 IZ590125:IZ590144 SV590125:SV590144 ACR590125:ACR590144 AMN590125:AMN590144 AWJ590125:AWJ590144 BGF590125:BGF590144 BQB590125:BQB590144 BZX590125:BZX590144 CJT590125:CJT590144 CTP590125:CTP590144 DDL590125:DDL590144 DNH590125:DNH590144 DXD590125:DXD590144 EGZ590125:EGZ590144 EQV590125:EQV590144 FAR590125:FAR590144 FKN590125:FKN590144 FUJ590125:FUJ590144 GEF590125:GEF590144 GOB590125:GOB590144 GXX590125:GXX590144 HHT590125:HHT590144 HRP590125:HRP590144 IBL590125:IBL590144 ILH590125:ILH590144 IVD590125:IVD590144 JEZ590125:JEZ590144 JOV590125:JOV590144 JYR590125:JYR590144 KIN590125:KIN590144 KSJ590125:KSJ590144 LCF590125:LCF590144 LMB590125:LMB590144 LVX590125:LVX590144 MFT590125:MFT590144 MPP590125:MPP590144 MZL590125:MZL590144 NJH590125:NJH590144 NTD590125:NTD590144 OCZ590125:OCZ590144 OMV590125:OMV590144 OWR590125:OWR590144 PGN590125:PGN590144 PQJ590125:PQJ590144 QAF590125:QAF590144 QKB590125:QKB590144 QTX590125:QTX590144 RDT590125:RDT590144 RNP590125:RNP590144 RXL590125:RXL590144 SHH590125:SHH590144 SRD590125:SRD590144 TAZ590125:TAZ590144 TKV590125:TKV590144 TUR590125:TUR590144 UEN590125:UEN590144 UOJ590125:UOJ590144 UYF590125:UYF590144 VIB590125:VIB590144 VRX590125:VRX590144 WBT590125:WBT590144 WLP590125:WLP590144 WVL590125:WVL590144 N655661:N655680 IZ655661:IZ655680 SV655661:SV655680 ACR655661:ACR655680 AMN655661:AMN655680 AWJ655661:AWJ655680 BGF655661:BGF655680 BQB655661:BQB655680 BZX655661:BZX655680 CJT655661:CJT655680 CTP655661:CTP655680 DDL655661:DDL655680 DNH655661:DNH655680 DXD655661:DXD655680 EGZ655661:EGZ655680 EQV655661:EQV655680 FAR655661:FAR655680 FKN655661:FKN655680 FUJ655661:FUJ655680 GEF655661:GEF655680 GOB655661:GOB655680 GXX655661:GXX655680 HHT655661:HHT655680 HRP655661:HRP655680 IBL655661:IBL655680 ILH655661:ILH655680 IVD655661:IVD655680 JEZ655661:JEZ655680 JOV655661:JOV655680 JYR655661:JYR655680 KIN655661:KIN655680 KSJ655661:KSJ655680 LCF655661:LCF655680 LMB655661:LMB655680 LVX655661:LVX655680 MFT655661:MFT655680 MPP655661:MPP655680 MZL655661:MZL655680 NJH655661:NJH655680 NTD655661:NTD655680 OCZ655661:OCZ655680 OMV655661:OMV655680 OWR655661:OWR655680 PGN655661:PGN655680 PQJ655661:PQJ655680 QAF655661:QAF655680 QKB655661:QKB655680 QTX655661:QTX655680 RDT655661:RDT655680 RNP655661:RNP655680 RXL655661:RXL655680 SHH655661:SHH655680 SRD655661:SRD655680 TAZ655661:TAZ655680 TKV655661:TKV655680 TUR655661:TUR655680 UEN655661:UEN655680 UOJ655661:UOJ655680 UYF655661:UYF655680 VIB655661:VIB655680 VRX655661:VRX655680 WBT655661:WBT655680 WLP655661:WLP655680 WVL655661:WVL655680 N721197:N721216 IZ721197:IZ721216 SV721197:SV721216 ACR721197:ACR721216 AMN721197:AMN721216 AWJ721197:AWJ721216 BGF721197:BGF721216 BQB721197:BQB721216 BZX721197:BZX721216 CJT721197:CJT721216 CTP721197:CTP721216 DDL721197:DDL721216 DNH721197:DNH721216 DXD721197:DXD721216 EGZ721197:EGZ721216 EQV721197:EQV721216 FAR721197:FAR721216 FKN721197:FKN721216 FUJ721197:FUJ721216 GEF721197:GEF721216 GOB721197:GOB721216 GXX721197:GXX721216 HHT721197:HHT721216 HRP721197:HRP721216 IBL721197:IBL721216 ILH721197:ILH721216 IVD721197:IVD721216 JEZ721197:JEZ721216 JOV721197:JOV721216 JYR721197:JYR721216 KIN721197:KIN721216 KSJ721197:KSJ721216 LCF721197:LCF721216 LMB721197:LMB721216 LVX721197:LVX721216 MFT721197:MFT721216 MPP721197:MPP721216 MZL721197:MZL721216 NJH721197:NJH721216 NTD721197:NTD721216 OCZ721197:OCZ721216 OMV721197:OMV721216 OWR721197:OWR721216 PGN721197:PGN721216 PQJ721197:PQJ721216 QAF721197:QAF721216 QKB721197:QKB721216 QTX721197:QTX721216 RDT721197:RDT721216 RNP721197:RNP721216 RXL721197:RXL721216 SHH721197:SHH721216 SRD721197:SRD721216 TAZ721197:TAZ721216 TKV721197:TKV721216 TUR721197:TUR721216 UEN721197:UEN721216 UOJ721197:UOJ721216 UYF721197:UYF721216 VIB721197:VIB721216 VRX721197:VRX721216 WBT721197:WBT721216 WLP721197:WLP721216 WVL721197:WVL721216 N786733:N786752 IZ786733:IZ786752 SV786733:SV786752 ACR786733:ACR786752 AMN786733:AMN786752 AWJ786733:AWJ786752 BGF786733:BGF786752 BQB786733:BQB786752 BZX786733:BZX786752 CJT786733:CJT786752 CTP786733:CTP786752 DDL786733:DDL786752 DNH786733:DNH786752 DXD786733:DXD786752 EGZ786733:EGZ786752 EQV786733:EQV786752 FAR786733:FAR786752 FKN786733:FKN786752 FUJ786733:FUJ786752 GEF786733:GEF786752 GOB786733:GOB786752 GXX786733:GXX786752 HHT786733:HHT786752 HRP786733:HRP786752 IBL786733:IBL786752 ILH786733:ILH786752 IVD786733:IVD786752 JEZ786733:JEZ786752 JOV786733:JOV786752 JYR786733:JYR786752 KIN786733:KIN786752 KSJ786733:KSJ786752 LCF786733:LCF786752 LMB786733:LMB786752 LVX786733:LVX786752 MFT786733:MFT786752 MPP786733:MPP786752 MZL786733:MZL786752 NJH786733:NJH786752 NTD786733:NTD786752 OCZ786733:OCZ786752 OMV786733:OMV786752 OWR786733:OWR786752 PGN786733:PGN786752 PQJ786733:PQJ786752 QAF786733:QAF786752 QKB786733:QKB786752 QTX786733:QTX786752 RDT786733:RDT786752 RNP786733:RNP786752 RXL786733:RXL786752 SHH786733:SHH786752 SRD786733:SRD786752 TAZ786733:TAZ786752 TKV786733:TKV786752 TUR786733:TUR786752 UEN786733:UEN786752 UOJ786733:UOJ786752 UYF786733:UYF786752 VIB786733:VIB786752 VRX786733:VRX786752 WBT786733:WBT786752 WLP786733:WLP786752 WVL786733:WVL786752 N852269:N852288 IZ852269:IZ852288 SV852269:SV852288 ACR852269:ACR852288 AMN852269:AMN852288 AWJ852269:AWJ852288 BGF852269:BGF852288 BQB852269:BQB852288 BZX852269:BZX852288 CJT852269:CJT852288 CTP852269:CTP852288 DDL852269:DDL852288 DNH852269:DNH852288 DXD852269:DXD852288 EGZ852269:EGZ852288 EQV852269:EQV852288 FAR852269:FAR852288 FKN852269:FKN852288 FUJ852269:FUJ852288 GEF852269:GEF852288 GOB852269:GOB852288 GXX852269:GXX852288 HHT852269:HHT852288 HRP852269:HRP852288 IBL852269:IBL852288 ILH852269:ILH852288 IVD852269:IVD852288 JEZ852269:JEZ852288 JOV852269:JOV852288 JYR852269:JYR852288 KIN852269:KIN852288 KSJ852269:KSJ852288 LCF852269:LCF852288 LMB852269:LMB852288 LVX852269:LVX852288 MFT852269:MFT852288 MPP852269:MPP852288 MZL852269:MZL852288 NJH852269:NJH852288 NTD852269:NTD852288 OCZ852269:OCZ852288 OMV852269:OMV852288 OWR852269:OWR852288 PGN852269:PGN852288 PQJ852269:PQJ852288 QAF852269:QAF852288 QKB852269:QKB852288 QTX852269:QTX852288 RDT852269:RDT852288 RNP852269:RNP852288 RXL852269:RXL852288 SHH852269:SHH852288 SRD852269:SRD852288 TAZ852269:TAZ852288 TKV852269:TKV852288 TUR852269:TUR852288 UEN852269:UEN852288 UOJ852269:UOJ852288 UYF852269:UYF852288 VIB852269:VIB852288 VRX852269:VRX852288 WBT852269:WBT852288 WLP852269:WLP852288 WVL852269:WVL852288 N917805:N917824 IZ917805:IZ917824 SV917805:SV917824 ACR917805:ACR917824 AMN917805:AMN917824 AWJ917805:AWJ917824 BGF917805:BGF917824 BQB917805:BQB917824 BZX917805:BZX917824 CJT917805:CJT917824 CTP917805:CTP917824 DDL917805:DDL917824 DNH917805:DNH917824 DXD917805:DXD917824 EGZ917805:EGZ917824 EQV917805:EQV917824 FAR917805:FAR917824 FKN917805:FKN917824 FUJ917805:FUJ917824 GEF917805:GEF917824 GOB917805:GOB917824 GXX917805:GXX917824 HHT917805:HHT917824 HRP917805:HRP917824 IBL917805:IBL917824 ILH917805:ILH917824 IVD917805:IVD917824 JEZ917805:JEZ917824 JOV917805:JOV917824 JYR917805:JYR917824 KIN917805:KIN917824 KSJ917805:KSJ917824 LCF917805:LCF917824 LMB917805:LMB917824 LVX917805:LVX917824 MFT917805:MFT917824 MPP917805:MPP917824 MZL917805:MZL917824 NJH917805:NJH917824 NTD917805:NTD917824 OCZ917805:OCZ917824 OMV917805:OMV917824 OWR917805:OWR917824 PGN917805:PGN917824 PQJ917805:PQJ917824 QAF917805:QAF917824 QKB917805:QKB917824 QTX917805:QTX917824 RDT917805:RDT917824 RNP917805:RNP917824 RXL917805:RXL917824 SHH917805:SHH917824 SRD917805:SRD917824 TAZ917805:TAZ917824 TKV917805:TKV917824 TUR917805:TUR917824 UEN917805:UEN917824 UOJ917805:UOJ917824 UYF917805:UYF917824 VIB917805:VIB917824 VRX917805:VRX917824 WBT917805:WBT917824 WLP917805:WLP917824 WVL917805:WVL917824 N983341:N983360 IZ983341:IZ983360 SV983341:SV983360 ACR983341:ACR983360 AMN983341:AMN983360 AWJ983341:AWJ983360 BGF983341:BGF983360 BQB983341:BQB983360 BZX983341:BZX983360 CJT983341:CJT983360 CTP983341:CTP983360 DDL983341:DDL983360 DNH983341:DNH983360 DXD983341:DXD983360 EGZ983341:EGZ983360 EQV983341:EQV983360 FAR983341:FAR983360 FKN983341:FKN983360 FUJ983341:FUJ983360 GEF983341:GEF983360 GOB983341:GOB983360 GXX983341:GXX983360 HHT983341:HHT983360 HRP983341:HRP983360 IBL983341:IBL983360 ILH983341:ILH983360 IVD983341:IVD983360 JEZ983341:JEZ983360 JOV983341:JOV983360 JYR983341:JYR983360 KIN983341:KIN983360 KSJ983341:KSJ983360 LCF983341:LCF983360 LMB983341:LMB983360 LVX983341:LVX983360 MFT983341:MFT983360 MPP983341:MPP983360 MZL983341:MZL983360 NJH983341:NJH983360 NTD983341:NTD983360 OCZ983341:OCZ983360 OMV983341:OMV983360 OWR983341:OWR983360 PGN983341:PGN983360 PQJ983341:PQJ983360 QAF983341:QAF983360 QKB983341:QKB983360 QTX983341:QTX983360 RDT983341:RDT983360 RNP983341:RNP983360 RXL983341:RXL983360 SHH983341:SHH983360 SRD983341:SRD983360 TAZ983341:TAZ983360 TKV983341:TKV983360 TUR983341:TUR983360 UEN983341:UEN983360 UOJ983341:UOJ983360 UYF983341:UYF983360 VIB983341:VIB983360 VRX983341:VRX983360 WBT983341:WBT983360 WLP983341:WLP983360 WVL983341:WVL983360 JH65837:JH65856 TD65837:TD65856 ACZ65837:ACZ65856 AMV65837:AMV65856 AWR65837:AWR65856 BGN65837:BGN65856 BQJ65837:BQJ65856 CAF65837:CAF65856 CKB65837:CKB65856 CTX65837:CTX65856 DDT65837:DDT65856 DNP65837:DNP65856 DXL65837:DXL65856 EHH65837:EHH65856 ERD65837:ERD65856 FAZ65837:FAZ65856 FKV65837:FKV65856 FUR65837:FUR65856 GEN65837:GEN65856 GOJ65837:GOJ65856 GYF65837:GYF65856 HIB65837:HIB65856 HRX65837:HRX65856 IBT65837:IBT65856 ILP65837:ILP65856 IVL65837:IVL65856 JFH65837:JFH65856 JPD65837:JPD65856 JYZ65837:JYZ65856 KIV65837:KIV65856 KSR65837:KSR65856 LCN65837:LCN65856 LMJ65837:LMJ65856 LWF65837:LWF65856 MGB65837:MGB65856 MPX65837:MPX65856 MZT65837:MZT65856 NJP65837:NJP65856 NTL65837:NTL65856 ODH65837:ODH65856 OND65837:OND65856 OWZ65837:OWZ65856 PGV65837:PGV65856 PQR65837:PQR65856 QAN65837:QAN65856 QKJ65837:QKJ65856 QUF65837:QUF65856 REB65837:REB65856 RNX65837:RNX65856 RXT65837:RXT65856 SHP65837:SHP65856 SRL65837:SRL65856 TBH65837:TBH65856 TLD65837:TLD65856 TUZ65837:TUZ65856 UEV65837:UEV65856 UOR65837:UOR65856 UYN65837:UYN65856 VIJ65837:VIJ65856 VSF65837:VSF65856 WCB65837:WCB65856 WLX65837:WLX65856 WVT65837:WVT65856 JH131373:JH131392 TD131373:TD131392 ACZ131373:ACZ131392 AMV131373:AMV131392 AWR131373:AWR131392 BGN131373:BGN131392 BQJ131373:BQJ131392 CAF131373:CAF131392 CKB131373:CKB131392 CTX131373:CTX131392 DDT131373:DDT131392 DNP131373:DNP131392 DXL131373:DXL131392 EHH131373:EHH131392 ERD131373:ERD131392 FAZ131373:FAZ131392 FKV131373:FKV131392 FUR131373:FUR131392 GEN131373:GEN131392 GOJ131373:GOJ131392 GYF131373:GYF131392 HIB131373:HIB131392 HRX131373:HRX131392 IBT131373:IBT131392 ILP131373:ILP131392 IVL131373:IVL131392 JFH131373:JFH131392 JPD131373:JPD131392 JYZ131373:JYZ131392 KIV131373:KIV131392 KSR131373:KSR131392 LCN131373:LCN131392 LMJ131373:LMJ131392 LWF131373:LWF131392 MGB131373:MGB131392 MPX131373:MPX131392 MZT131373:MZT131392 NJP131373:NJP131392 NTL131373:NTL131392 ODH131373:ODH131392 OND131373:OND131392 OWZ131373:OWZ131392 PGV131373:PGV131392 PQR131373:PQR131392 QAN131373:QAN131392 QKJ131373:QKJ131392 QUF131373:QUF131392 REB131373:REB131392 RNX131373:RNX131392 RXT131373:RXT131392 SHP131373:SHP131392 SRL131373:SRL131392 TBH131373:TBH131392 TLD131373:TLD131392 TUZ131373:TUZ131392 UEV131373:UEV131392 UOR131373:UOR131392 UYN131373:UYN131392 VIJ131373:VIJ131392 VSF131373:VSF131392 WCB131373:WCB131392 WLX131373:WLX131392 WVT131373:WVT131392 JH196909:JH196928 TD196909:TD196928 ACZ196909:ACZ196928 AMV196909:AMV196928 AWR196909:AWR196928 BGN196909:BGN196928 BQJ196909:BQJ196928 CAF196909:CAF196928 CKB196909:CKB196928 CTX196909:CTX196928 DDT196909:DDT196928 DNP196909:DNP196928 DXL196909:DXL196928 EHH196909:EHH196928 ERD196909:ERD196928 FAZ196909:FAZ196928 FKV196909:FKV196928 FUR196909:FUR196928 GEN196909:GEN196928 GOJ196909:GOJ196928 GYF196909:GYF196928 HIB196909:HIB196928 HRX196909:HRX196928 IBT196909:IBT196928 ILP196909:ILP196928 IVL196909:IVL196928 JFH196909:JFH196928 JPD196909:JPD196928 JYZ196909:JYZ196928 KIV196909:KIV196928 KSR196909:KSR196928 LCN196909:LCN196928 LMJ196909:LMJ196928 LWF196909:LWF196928 MGB196909:MGB196928 MPX196909:MPX196928 MZT196909:MZT196928 NJP196909:NJP196928 NTL196909:NTL196928 ODH196909:ODH196928 OND196909:OND196928 OWZ196909:OWZ196928 PGV196909:PGV196928 PQR196909:PQR196928 QAN196909:QAN196928 QKJ196909:QKJ196928 QUF196909:QUF196928 REB196909:REB196928 RNX196909:RNX196928 RXT196909:RXT196928 SHP196909:SHP196928 SRL196909:SRL196928 TBH196909:TBH196928 TLD196909:TLD196928 TUZ196909:TUZ196928 UEV196909:UEV196928 UOR196909:UOR196928 UYN196909:UYN196928 VIJ196909:VIJ196928 VSF196909:VSF196928 WCB196909:WCB196928 WLX196909:WLX196928 WVT196909:WVT196928 JH262445:JH262464 TD262445:TD262464 ACZ262445:ACZ262464 AMV262445:AMV262464 AWR262445:AWR262464 BGN262445:BGN262464 BQJ262445:BQJ262464 CAF262445:CAF262464 CKB262445:CKB262464 CTX262445:CTX262464 DDT262445:DDT262464 DNP262445:DNP262464 DXL262445:DXL262464 EHH262445:EHH262464 ERD262445:ERD262464 FAZ262445:FAZ262464 FKV262445:FKV262464 FUR262445:FUR262464 GEN262445:GEN262464 GOJ262445:GOJ262464 GYF262445:GYF262464 HIB262445:HIB262464 HRX262445:HRX262464 IBT262445:IBT262464 ILP262445:ILP262464 IVL262445:IVL262464 JFH262445:JFH262464 JPD262445:JPD262464 JYZ262445:JYZ262464 KIV262445:KIV262464 KSR262445:KSR262464 LCN262445:LCN262464 LMJ262445:LMJ262464 LWF262445:LWF262464 MGB262445:MGB262464 MPX262445:MPX262464 MZT262445:MZT262464 NJP262445:NJP262464 NTL262445:NTL262464 ODH262445:ODH262464 OND262445:OND262464 OWZ262445:OWZ262464 PGV262445:PGV262464 PQR262445:PQR262464 QAN262445:QAN262464 QKJ262445:QKJ262464 QUF262445:QUF262464 REB262445:REB262464 RNX262445:RNX262464 RXT262445:RXT262464 SHP262445:SHP262464 SRL262445:SRL262464 TBH262445:TBH262464 TLD262445:TLD262464 TUZ262445:TUZ262464 UEV262445:UEV262464 UOR262445:UOR262464 UYN262445:UYN262464 VIJ262445:VIJ262464 VSF262445:VSF262464 WCB262445:WCB262464 WLX262445:WLX262464 WVT262445:WVT262464 JH327981:JH328000 TD327981:TD328000 ACZ327981:ACZ328000 AMV327981:AMV328000 AWR327981:AWR328000 BGN327981:BGN328000 BQJ327981:BQJ328000 CAF327981:CAF328000 CKB327981:CKB328000 CTX327981:CTX328000 DDT327981:DDT328000 DNP327981:DNP328000 DXL327981:DXL328000 EHH327981:EHH328000 ERD327981:ERD328000 FAZ327981:FAZ328000 FKV327981:FKV328000 FUR327981:FUR328000 GEN327981:GEN328000 GOJ327981:GOJ328000 GYF327981:GYF328000 HIB327981:HIB328000 HRX327981:HRX328000 IBT327981:IBT328000 ILP327981:ILP328000 IVL327981:IVL328000 JFH327981:JFH328000 JPD327981:JPD328000 JYZ327981:JYZ328000 KIV327981:KIV328000 KSR327981:KSR328000 LCN327981:LCN328000 LMJ327981:LMJ328000 LWF327981:LWF328000 MGB327981:MGB328000 MPX327981:MPX328000 MZT327981:MZT328000 NJP327981:NJP328000 NTL327981:NTL328000 ODH327981:ODH328000 OND327981:OND328000 OWZ327981:OWZ328000 PGV327981:PGV328000 PQR327981:PQR328000 QAN327981:QAN328000 QKJ327981:QKJ328000 QUF327981:QUF328000 REB327981:REB328000 RNX327981:RNX328000 RXT327981:RXT328000 SHP327981:SHP328000 SRL327981:SRL328000 TBH327981:TBH328000 TLD327981:TLD328000 TUZ327981:TUZ328000 UEV327981:UEV328000 UOR327981:UOR328000 UYN327981:UYN328000 VIJ327981:VIJ328000 VSF327981:VSF328000 WCB327981:WCB328000 WLX327981:WLX328000 WVT327981:WVT328000 JH393517:JH393536 TD393517:TD393536 ACZ393517:ACZ393536 AMV393517:AMV393536 AWR393517:AWR393536 BGN393517:BGN393536 BQJ393517:BQJ393536 CAF393517:CAF393536 CKB393517:CKB393536 CTX393517:CTX393536 DDT393517:DDT393536 DNP393517:DNP393536 DXL393517:DXL393536 EHH393517:EHH393536 ERD393517:ERD393536 FAZ393517:FAZ393536 FKV393517:FKV393536 FUR393517:FUR393536 GEN393517:GEN393536 GOJ393517:GOJ393536 GYF393517:GYF393536 HIB393517:HIB393536 HRX393517:HRX393536 IBT393517:IBT393536 ILP393517:ILP393536 IVL393517:IVL393536 JFH393517:JFH393536 JPD393517:JPD393536 JYZ393517:JYZ393536 KIV393517:KIV393536 KSR393517:KSR393536 LCN393517:LCN393536 LMJ393517:LMJ393536 LWF393517:LWF393536 MGB393517:MGB393536 MPX393517:MPX393536 MZT393517:MZT393536 NJP393517:NJP393536 NTL393517:NTL393536 ODH393517:ODH393536 OND393517:OND393536 OWZ393517:OWZ393536 PGV393517:PGV393536 PQR393517:PQR393536 QAN393517:QAN393536 QKJ393517:QKJ393536 QUF393517:QUF393536 REB393517:REB393536 RNX393517:RNX393536 RXT393517:RXT393536 SHP393517:SHP393536 SRL393517:SRL393536 TBH393517:TBH393536 TLD393517:TLD393536 TUZ393517:TUZ393536 UEV393517:UEV393536 UOR393517:UOR393536 UYN393517:UYN393536 VIJ393517:VIJ393536 VSF393517:VSF393536 WCB393517:WCB393536 WLX393517:WLX393536 WVT393517:WVT393536 JH459053:JH459072 TD459053:TD459072 ACZ459053:ACZ459072 AMV459053:AMV459072 AWR459053:AWR459072 BGN459053:BGN459072 BQJ459053:BQJ459072 CAF459053:CAF459072 CKB459053:CKB459072 CTX459053:CTX459072 DDT459053:DDT459072 DNP459053:DNP459072 DXL459053:DXL459072 EHH459053:EHH459072 ERD459053:ERD459072 FAZ459053:FAZ459072 FKV459053:FKV459072 FUR459053:FUR459072 GEN459053:GEN459072 GOJ459053:GOJ459072 GYF459053:GYF459072 HIB459053:HIB459072 HRX459053:HRX459072 IBT459053:IBT459072 ILP459053:ILP459072 IVL459053:IVL459072 JFH459053:JFH459072 JPD459053:JPD459072 JYZ459053:JYZ459072 KIV459053:KIV459072 KSR459053:KSR459072 LCN459053:LCN459072 LMJ459053:LMJ459072 LWF459053:LWF459072 MGB459053:MGB459072 MPX459053:MPX459072 MZT459053:MZT459072 NJP459053:NJP459072 NTL459053:NTL459072 ODH459053:ODH459072 OND459053:OND459072 OWZ459053:OWZ459072 PGV459053:PGV459072 PQR459053:PQR459072 QAN459053:QAN459072 QKJ459053:QKJ459072 QUF459053:QUF459072 REB459053:REB459072 RNX459053:RNX459072 RXT459053:RXT459072 SHP459053:SHP459072 SRL459053:SRL459072 TBH459053:TBH459072 TLD459053:TLD459072 TUZ459053:TUZ459072 UEV459053:UEV459072 UOR459053:UOR459072 UYN459053:UYN459072 VIJ459053:VIJ459072 VSF459053:VSF459072 WCB459053:WCB459072 WLX459053:WLX459072 WVT459053:WVT459072 JH524589:JH524608 TD524589:TD524608 ACZ524589:ACZ524608 AMV524589:AMV524608 AWR524589:AWR524608 BGN524589:BGN524608 BQJ524589:BQJ524608 CAF524589:CAF524608 CKB524589:CKB524608 CTX524589:CTX524608 DDT524589:DDT524608 DNP524589:DNP524608 DXL524589:DXL524608 EHH524589:EHH524608 ERD524589:ERD524608 FAZ524589:FAZ524608 FKV524589:FKV524608 FUR524589:FUR524608 GEN524589:GEN524608 GOJ524589:GOJ524608 GYF524589:GYF524608 HIB524589:HIB524608 HRX524589:HRX524608 IBT524589:IBT524608 ILP524589:ILP524608 IVL524589:IVL524608 JFH524589:JFH524608 JPD524589:JPD524608 JYZ524589:JYZ524608 KIV524589:KIV524608 KSR524589:KSR524608 LCN524589:LCN524608 LMJ524589:LMJ524608 LWF524589:LWF524608 MGB524589:MGB524608 MPX524589:MPX524608 MZT524589:MZT524608 NJP524589:NJP524608 NTL524589:NTL524608 ODH524589:ODH524608 OND524589:OND524608 OWZ524589:OWZ524608 PGV524589:PGV524608 PQR524589:PQR524608 QAN524589:QAN524608 QKJ524589:QKJ524608 QUF524589:QUF524608 REB524589:REB524608 RNX524589:RNX524608 RXT524589:RXT524608 SHP524589:SHP524608 SRL524589:SRL524608 TBH524589:TBH524608 TLD524589:TLD524608 TUZ524589:TUZ524608 UEV524589:UEV524608 UOR524589:UOR524608 UYN524589:UYN524608 VIJ524589:VIJ524608 VSF524589:VSF524608 WCB524589:WCB524608 WLX524589:WLX524608 WVT524589:WVT524608 JH590125:JH590144 TD590125:TD590144 ACZ590125:ACZ590144 AMV590125:AMV590144 AWR590125:AWR590144 BGN590125:BGN590144 BQJ590125:BQJ590144 CAF590125:CAF590144 CKB590125:CKB590144 CTX590125:CTX590144 DDT590125:DDT590144 DNP590125:DNP590144 DXL590125:DXL590144 EHH590125:EHH590144 ERD590125:ERD590144 FAZ590125:FAZ590144 FKV590125:FKV590144 FUR590125:FUR590144 GEN590125:GEN590144 GOJ590125:GOJ590144 GYF590125:GYF590144 HIB590125:HIB590144 HRX590125:HRX590144 IBT590125:IBT590144 ILP590125:ILP590144 IVL590125:IVL590144 JFH590125:JFH590144 JPD590125:JPD590144 JYZ590125:JYZ590144 KIV590125:KIV590144 KSR590125:KSR590144 LCN590125:LCN590144 LMJ590125:LMJ590144 LWF590125:LWF590144 MGB590125:MGB590144 MPX590125:MPX590144 MZT590125:MZT590144 NJP590125:NJP590144 NTL590125:NTL590144 ODH590125:ODH590144 OND590125:OND590144 OWZ590125:OWZ590144 PGV590125:PGV590144 PQR590125:PQR590144 QAN590125:QAN590144 QKJ590125:QKJ590144 QUF590125:QUF590144 REB590125:REB590144 RNX590125:RNX590144 RXT590125:RXT590144 SHP590125:SHP590144 SRL590125:SRL590144 TBH590125:TBH590144 TLD590125:TLD590144 TUZ590125:TUZ590144 UEV590125:UEV590144 UOR590125:UOR590144 UYN590125:UYN590144 VIJ590125:VIJ590144 VSF590125:VSF590144 WCB590125:WCB590144 WLX590125:WLX590144 WVT590125:WVT590144 JH655661:JH655680 TD655661:TD655680 ACZ655661:ACZ655680 AMV655661:AMV655680 AWR655661:AWR655680 BGN655661:BGN655680 BQJ655661:BQJ655680 CAF655661:CAF655680 CKB655661:CKB655680 CTX655661:CTX655680 DDT655661:DDT655680 DNP655661:DNP655680 DXL655661:DXL655680 EHH655661:EHH655680 ERD655661:ERD655680 FAZ655661:FAZ655680 FKV655661:FKV655680 FUR655661:FUR655680 GEN655661:GEN655680 GOJ655661:GOJ655680 GYF655661:GYF655680 HIB655661:HIB655680 HRX655661:HRX655680 IBT655661:IBT655680 ILP655661:ILP655680 IVL655661:IVL655680 JFH655661:JFH655680 JPD655661:JPD655680 JYZ655661:JYZ655680 KIV655661:KIV655680 KSR655661:KSR655680 LCN655661:LCN655680 LMJ655661:LMJ655680 LWF655661:LWF655680 MGB655661:MGB655680 MPX655661:MPX655680 MZT655661:MZT655680 NJP655661:NJP655680 NTL655661:NTL655680 ODH655661:ODH655680 OND655661:OND655680 OWZ655661:OWZ655680 PGV655661:PGV655680 PQR655661:PQR655680 QAN655661:QAN655680 QKJ655661:QKJ655680 QUF655661:QUF655680 REB655661:REB655680 RNX655661:RNX655680 RXT655661:RXT655680 SHP655661:SHP655680 SRL655661:SRL655680 TBH655661:TBH655680 TLD655661:TLD655680 TUZ655661:TUZ655680 UEV655661:UEV655680 UOR655661:UOR655680 UYN655661:UYN655680 VIJ655661:VIJ655680 VSF655661:VSF655680 WCB655661:WCB655680 WLX655661:WLX655680 WVT655661:WVT655680 JH721197:JH721216 TD721197:TD721216 ACZ721197:ACZ721216 AMV721197:AMV721216 AWR721197:AWR721216 BGN721197:BGN721216 BQJ721197:BQJ721216 CAF721197:CAF721216 CKB721197:CKB721216 CTX721197:CTX721216 DDT721197:DDT721216 DNP721197:DNP721216 DXL721197:DXL721216 EHH721197:EHH721216 ERD721197:ERD721216 FAZ721197:FAZ721216 FKV721197:FKV721216 FUR721197:FUR721216 GEN721197:GEN721216 GOJ721197:GOJ721216 GYF721197:GYF721216 HIB721197:HIB721216 HRX721197:HRX721216 IBT721197:IBT721216 ILP721197:ILP721216 IVL721197:IVL721216 JFH721197:JFH721216 JPD721197:JPD721216 JYZ721197:JYZ721216 KIV721197:KIV721216 KSR721197:KSR721216 LCN721197:LCN721216 LMJ721197:LMJ721216 LWF721197:LWF721216 MGB721197:MGB721216 MPX721197:MPX721216 MZT721197:MZT721216 NJP721197:NJP721216 NTL721197:NTL721216 ODH721197:ODH721216 OND721197:OND721216 OWZ721197:OWZ721216 PGV721197:PGV721216 PQR721197:PQR721216 QAN721197:QAN721216 QKJ721197:QKJ721216 QUF721197:QUF721216 REB721197:REB721216 RNX721197:RNX721216 RXT721197:RXT721216 SHP721197:SHP721216 SRL721197:SRL721216 TBH721197:TBH721216 TLD721197:TLD721216 TUZ721197:TUZ721216 UEV721197:UEV721216 UOR721197:UOR721216 UYN721197:UYN721216 VIJ721197:VIJ721216 VSF721197:VSF721216 WCB721197:WCB721216 WLX721197:WLX721216 WVT721197:WVT721216 JH786733:JH786752 TD786733:TD786752 ACZ786733:ACZ786752 AMV786733:AMV786752 AWR786733:AWR786752 BGN786733:BGN786752 BQJ786733:BQJ786752 CAF786733:CAF786752 CKB786733:CKB786752 CTX786733:CTX786752 DDT786733:DDT786752 DNP786733:DNP786752 DXL786733:DXL786752 EHH786733:EHH786752 ERD786733:ERD786752 FAZ786733:FAZ786752 FKV786733:FKV786752 FUR786733:FUR786752 GEN786733:GEN786752 GOJ786733:GOJ786752 GYF786733:GYF786752 HIB786733:HIB786752 HRX786733:HRX786752 IBT786733:IBT786752 ILP786733:ILP786752 IVL786733:IVL786752 JFH786733:JFH786752 JPD786733:JPD786752 JYZ786733:JYZ786752 KIV786733:KIV786752 KSR786733:KSR786752 LCN786733:LCN786752 LMJ786733:LMJ786752 LWF786733:LWF786752 MGB786733:MGB786752 MPX786733:MPX786752 MZT786733:MZT786752 NJP786733:NJP786752 NTL786733:NTL786752 ODH786733:ODH786752 OND786733:OND786752 OWZ786733:OWZ786752 PGV786733:PGV786752 PQR786733:PQR786752 QAN786733:QAN786752 QKJ786733:QKJ786752 QUF786733:QUF786752 REB786733:REB786752 RNX786733:RNX786752 RXT786733:RXT786752 SHP786733:SHP786752 SRL786733:SRL786752 TBH786733:TBH786752 TLD786733:TLD786752 TUZ786733:TUZ786752 UEV786733:UEV786752 UOR786733:UOR786752 UYN786733:UYN786752 VIJ786733:VIJ786752 VSF786733:VSF786752 WCB786733:WCB786752 WLX786733:WLX786752 WVT786733:WVT786752 JH852269:JH852288 TD852269:TD852288 ACZ852269:ACZ852288 AMV852269:AMV852288 AWR852269:AWR852288 BGN852269:BGN852288 BQJ852269:BQJ852288 CAF852269:CAF852288 CKB852269:CKB852288 CTX852269:CTX852288 DDT852269:DDT852288 DNP852269:DNP852288 DXL852269:DXL852288 EHH852269:EHH852288 ERD852269:ERD852288 FAZ852269:FAZ852288 FKV852269:FKV852288 FUR852269:FUR852288 GEN852269:GEN852288 GOJ852269:GOJ852288 GYF852269:GYF852288 HIB852269:HIB852288 HRX852269:HRX852288 IBT852269:IBT852288 ILP852269:ILP852288 IVL852269:IVL852288 JFH852269:JFH852288 JPD852269:JPD852288 JYZ852269:JYZ852288 KIV852269:KIV852288 KSR852269:KSR852288 LCN852269:LCN852288 LMJ852269:LMJ852288 LWF852269:LWF852288 MGB852269:MGB852288 MPX852269:MPX852288 MZT852269:MZT852288 NJP852269:NJP852288 NTL852269:NTL852288 ODH852269:ODH852288 OND852269:OND852288 OWZ852269:OWZ852288 PGV852269:PGV852288 PQR852269:PQR852288 QAN852269:QAN852288 QKJ852269:QKJ852288 QUF852269:QUF852288 REB852269:REB852288 RNX852269:RNX852288 RXT852269:RXT852288 SHP852269:SHP852288 SRL852269:SRL852288 TBH852269:TBH852288 TLD852269:TLD852288 TUZ852269:TUZ852288 UEV852269:UEV852288 UOR852269:UOR852288 UYN852269:UYN852288 VIJ852269:VIJ852288 VSF852269:VSF852288 WCB852269:WCB852288 WLX852269:WLX852288 WVT852269:WVT852288 JH917805:JH917824 TD917805:TD917824 ACZ917805:ACZ917824 AMV917805:AMV917824 AWR917805:AWR917824 BGN917805:BGN917824 BQJ917805:BQJ917824 CAF917805:CAF917824 CKB917805:CKB917824 CTX917805:CTX917824 DDT917805:DDT917824 DNP917805:DNP917824 DXL917805:DXL917824 EHH917805:EHH917824 ERD917805:ERD917824 FAZ917805:FAZ917824 FKV917805:FKV917824 FUR917805:FUR917824 GEN917805:GEN917824 GOJ917805:GOJ917824 GYF917805:GYF917824 HIB917805:HIB917824 HRX917805:HRX917824 IBT917805:IBT917824 ILP917805:ILP917824 IVL917805:IVL917824 JFH917805:JFH917824 JPD917805:JPD917824 JYZ917805:JYZ917824 KIV917805:KIV917824 KSR917805:KSR917824 LCN917805:LCN917824 LMJ917805:LMJ917824 LWF917805:LWF917824 MGB917805:MGB917824 MPX917805:MPX917824 MZT917805:MZT917824 NJP917805:NJP917824 NTL917805:NTL917824 ODH917805:ODH917824 OND917805:OND917824 OWZ917805:OWZ917824 PGV917805:PGV917824 PQR917805:PQR917824 QAN917805:QAN917824 QKJ917805:QKJ917824 QUF917805:QUF917824 REB917805:REB917824 RNX917805:RNX917824 RXT917805:RXT917824 SHP917805:SHP917824 SRL917805:SRL917824 TBH917805:TBH917824 TLD917805:TLD917824 TUZ917805:TUZ917824 UEV917805:UEV917824 UOR917805:UOR917824 UYN917805:UYN917824 VIJ917805:VIJ917824 VSF917805:VSF917824 WCB917805:WCB917824 WLX917805:WLX917824 WVT917805:WVT917824 JH983341:JH983360 TD983341:TD983360 ACZ983341:ACZ983360 AMV983341:AMV983360 AWR983341:AWR983360 BGN983341:BGN983360 BQJ983341:BQJ983360 CAF983341:CAF983360 CKB983341:CKB983360 CTX983341:CTX983360 DDT983341:DDT983360 DNP983341:DNP983360 DXL983341:DXL983360 EHH983341:EHH983360 ERD983341:ERD983360 FAZ983341:FAZ983360 FKV983341:FKV983360 FUR983341:FUR983360 GEN983341:GEN983360 GOJ983341:GOJ983360 GYF983341:GYF983360 HIB983341:HIB983360 HRX983341:HRX983360 IBT983341:IBT983360 ILP983341:ILP983360 IVL983341:IVL983360 JFH983341:JFH983360 JPD983341:JPD983360 JYZ983341:JYZ983360 KIV983341:KIV983360 KSR983341:KSR983360 LCN983341:LCN983360 LMJ983341:LMJ983360 LWF983341:LWF983360 MGB983341:MGB983360 MPX983341:MPX983360 MZT983341:MZT983360 NJP983341:NJP983360 NTL983341:NTL983360 ODH983341:ODH983360 OND983341:OND983360 OWZ983341:OWZ983360 PGV983341:PGV983360 PQR983341:PQR983360 QAN983341:QAN983360 QKJ983341:QKJ983360 QUF983341:QUF983360 REB983341:REB983360 RNX983341:RNX983360 RXT983341:RXT983360 SHP983341:SHP983360 SRL983341:SRL983360 TBH983341:TBH983360 TLD983341:TLD983360 TUZ983341:TUZ983360 UEV983341:UEV983360 UOR983341:UOR983360 UYN983341:UYN983360 VIJ983341:VIJ983360 VSF983341:VSF983360 WCB983341:WCB983360 WLX983341:WLX983360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P14:P67 P334:P345 SX35:SX304 ACT35:ACT304 AMP35:AMP304 AWL35:AWL304 BGH35:BGH304 BQD35:BQD304 BZZ35:BZZ304 CJV35:CJV304 CTR35:CTR304 DDN35:DDN304 DNJ35:DNJ304 DXF35:DXF304 EHB35:EHB304 EQX35:EQX304 FAT35:FAT304 FKP35:FKP304 FUL35:FUL304 GEH35:GEH304 GOD35:GOD304 GXZ35:GXZ304 HHV35:HHV304 HRR35:HRR304 IBN35:IBN304 ILJ35:ILJ304 IVF35:IVF304 JFB35:JFB304 JOX35:JOX304 JYT35:JYT304 KIP35:KIP304 KSL35:KSL304 LCH35:LCH304 LMD35:LMD304 LVZ35:LVZ304 MFV35:MFV304 MPR35:MPR304 MZN35:MZN304 NJJ35:NJJ304 NTF35:NTF304 ODB35:ODB304 OMX35:OMX304 OWT35:OWT304 PGP35:PGP304 PQL35:PQL304 QAH35:QAH304 QKD35:QKD304 QTZ35:QTZ304 RDV35:RDV304 RNR35:RNR304 RXN35:RXN304 SHJ35:SHJ304 SRF35:SRF304 TBB35:TBB304 TKX35:TKX304 TUT35:TUT304 UEP35:UEP304 UOL35:UOL304 UYH35:UYH304 VID35:VID304 VRZ35:VRZ304 WBV35:WBV304 WLR35:WLR304 WVN35:WVN304 JE35:JE304 TA35:TA304 ACW35:ACW304 AMS35:AMS304 AWO35:AWO304 BGK35:BGK304 BQG35:BQG304 CAC35:CAC304 CJY35:CJY304 CTU35:CTU304 DDQ35:DDQ304 DNM35:DNM304 DXI35:DXI304 EHE35:EHE304 ERA35:ERA304 FAW35:FAW304 FKS35:FKS304 FUO35:FUO304 GEK35:GEK304 GOG35:GOG304 GYC35:GYC304 HHY35:HHY304 HRU35:HRU304 IBQ35:IBQ304 ILM35:ILM304 IVI35:IVI304 JFE35:JFE304 JPA35:JPA304 JYW35:JYW304 KIS35:KIS304 KSO35:KSO304 LCK35:LCK304 LMG35:LMG304 LWC35:LWC304 MFY35:MFY304 MPU35:MPU304 MZQ35:MZQ304 NJM35:NJM304 NTI35:NTI304 ODE35:ODE304 ONA35:ONA304 OWW35:OWW304 PGS35:PGS304 PQO35:PQO304 QAK35:QAK304 QKG35:QKG304 QUC35:QUC304 RDY35:RDY304 RNU35:RNU304 RXQ35:RXQ304 SHM35:SHM304 SRI35:SRI304 TBE35:TBE304 TLA35:TLA304 TUW35:TUW304 UES35:UES304 UOO35:UOO304 UYK35:UYK304 VIG35:VIG304 VSC35:VSC304 WBY35:WBY304 WLU35:WLU304 WVQ35:WVQ304 IZ35:IZ304 SV35:SV304 ACR35:ACR304 AMN35:AMN304 AWJ35:AWJ304 BGF35:BGF304 BQB35:BQB304 BZX35:BZX304 CJT35:CJT304 CTP35:CTP304 DDL35:DDL304 DNH35:DNH304 DXD35:DXD304 EGZ35:EGZ304 EQV35:EQV304 FAR35:FAR304 FKN35:FKN304 FUJ35:FUJ304 GEF35:GEF304 GOB35:GOB304 GXX35:GXX304 HHT35:HHT304 HRP35:HRP304 IBL35:IBL304 ILH35:ILH304 IVD35:IVD304 JEZ35:JEZ304 JOV35:JOV304 JYR35:JYR304 KIN35:KIN304 KSJ35:KSJ304 LCF35:LCF304 LMB35:LMB304 LVX35:LVX304 MFT35:MFT304 MPP35:MPP304 MZL35:MZL304 NJH35:NJH304 NTD35:NTD304 OCZ35:OCZ304 OMV35:OMV304 OWR35:OWR304 PGN35:PGN304 PQJ35:PQJ304 QAF35:QAF304 QKB35:QKB304 QTX35:QTX304 RDT35:RDT304 RNP35:RNP304 RXL35:RXL304 SHH35:SHH304 SRD35:SRD304 TAZ35:TAZ304 TKV35:TKV304 TUR35:TUR304 UEN35:UEN304 UOJ35:UOJ304 UYF35:UYF304 VIB35:VIB304 VRX35:VRX304 WBT35:WBT304 WLP35:WLP304 WVL35:WVL304 JH35:JH304 TD35:TD304 ACZ35:ACZ304 AMV35:AMV304 AWR35:AWR304 BGN35:BGN304 BQJ35:BQJ304 CAF35:CAF304 CKB35:CKB304 CTX35:CTX304 DDT35:DDT304 DNP35:DNP304 DXL35:DXL304 EHH35:EHH304 ERD35:ERD304 FAZ35:FAZ304 FKV35:FKV304 FUR35:FUR304 GEN35:GEN304 GOJ35:GOJ304 GYF35:GYF304 HIB35:HIB304 HRX35:HRX304 IBT35:IBT304 ILP35:ILP304 IVL35:IVL304 JFH35:JFH304 JPD35:JPD304 JYZ35:JYZ304 KIV35:KIV304 KSR35:KSR304 LCN35:LCN304 LMJ35:LMJ304 LWF35:LWF304 MGB35:MGB304 MPX35:MPX304 MZT35:MZT304 NJP35:NJP304 NTL35:NTL304 ODH35:ODH304 OND35:OND304 OWZ35:OWZ304 PGV35:PGV304 PQR35:PQR304 QAN35:QAN304 QKJ35:QKJ304 QUF35:QUF304 REB35:REB304 RNX35:RNX304 RXT35:RXT304 SHP35:SHP304 SRL35:SRL304 TBH35:TBH304 TLD35:TLD304 TUZ35:TUZ304 UEV35:UEV304 UOR35:UOR304 UYN35:UYN304 VIJ35:VIJ304 VSF35:VSF304 WCB35:WCB304 WLX35:WLX304 WVT35:WVT304 JB35:JB304 N14:N345 P70:P329" xr:uid="{2A8380C4-E72C-4E87-899B-DD3966EAACEA}">
      <formula1>"$/GJ/Day, $/GJ"</formula1>
    </dataValidation>
    <dataValidation type="list" allowBlank="1" showInputMessage="1" showErrorMessage="1" sqref="WVB983341:WVB983360 D65837:D65856 IP65837:IP65856 SL65837:SL65856 ACH65837:ACH65856 AMD65837:AMD65856 AVZ65837:AVZ65856 BFV65837:BFV65856 BPR65837:BPR65856 BZN65837:BZN65856 CJJ65837:CJJ65856 CTF65837:CTF65856 DDB65837:DDB65856 DMX65837:DMX65856 DWT65837:DWT65856 EGP65837:EGP65856 EQL65837:EQL65856 FAH65837:FAH65856 FKD65837:FKD65856 FTZ65837:FTZ65856 GDV65837:GDV65856 GNR65837:GNR65856 GXN65837:GXN65856 HHJ65837:HHJ65856 HRF65837:HRF65856 IBB65837:IBB65856 IKX65837:IKX65856 IUT65837:IUT65856 JEP65837:JEP65856 JOL65837:JOL65856 JYH65837:JYH65856 KID65837:KID65856 KRZ65837:KRZ65856 LBV65837:LBV65856 LLR65837:LLR65856 LVN65837:LVN65856 MFJ65837:MFJ65856 MPF65837:MPF65856 MZB65837:MZB65856 NIX65837:NIX65856 NST65837:NST65856 OCP65837:OCP65856 OML65837:OML65856 OWH65837:OWH65856 PGD65837:PGD65856 PPZ65837:PPZ65856 PZV65837:PZV65856 QJR65837:QJR65856 QTN65837:QTN65856 RDJ65837:RDJ65856 RNF65837:RNF65856 RXB65837:RXB65856 SGX65837:SGX65856 SQT65837:SQT65856 TAP65837:TAP65856 TKL65837:TKL65856 TUH65837:TUH65856 UED65837:UED65856 UNZ65837:UNZ65856 UXV65837:UXV65856 VHR65837:VHR65856 VRN65837:VRN65856 WBJ65837:WBJ65856 WLF65837:WLF65856 WVB65837:WVB65856 D131373:D131392 IP131373:IP131392 SL131373:SL131392 ACH131373:ACH131392 AMD131373:AMD131392 AVZ131373:AVZ131392 BFV131373:BFV131392 BPR131373:BPR131392 BZN131373:BZN131392 CJJ131373:CJJ131392 CTF131373:CTF131392 DDB131373:DDB131392 DMX131373:DMX131392 DWT131373:DWT131392 EGP131373:EGP131392 EQL131373:EQL131392 FAH131373:FAH131392 FKD131373:FKD131392 FTZ131373:FTZ131392 GDV131373:GDV131392 GNR131373:GNR131392 GXN131373:GXN131392 HHJ131373:HHJ131392 HRF131373:HRF131392 IBB131373:IBB131392 IKX131373:IKX131392 IUT131373:IUT131392 JEP131373:JEP131392 JOL131373:JOL131392 JYH131373:JYH131392 KID131373:KID131392 KRZ131373:KRZ131392 LBV131373:LBV131392 LLR131373:LLR131392 LVN131373:LVN131392 MFJ131373:MFJ131392 MPF131373:MPF131392 MZB131373:MZB131392 NIX131373:NIX131392 NST131373:NST131392 OCP131373:OCP131392 OML131373:OML131392 OWH131373:OWH131392 PGD131373:PGD131392 PPZ131373:PPZ131392 PZV131373:PZV131392 QJR131373:QJR131392 QTN131373:QTN131392 RDJ131373:RDJ131392 RNF131373:RNF131392 RXB131373:RXB131392 SGX131373:SGX131392 SQT131373:SQT131392 TAP131373:TAP131392 TKL131373:TKL131392 TUH131373:TUH131392 UED131373:UED131392 UNZ131373:UNZ131392 UXV131373:UXV131392 VHR131373:VHR131392 VRN131373:VRN131392 WBJ131373:WBJ131392 WLF131373:WLF131392 WVB131373:WVB131392 D196909:D196928 IP196909:IP196928 SL196909:SL196928 ACH196909:ACH196928 AMD196909:AMD196928 AVZ196909:AVZ196928 BFV196909:BFV196928 BPR196909:BPR196928 BZN196909:BZN196928 CJJ196909:CJJ196928 CTF196909:CTF196928 DDB196909:DDB196928 DMX196909:DMX196928 DWT196909:DWT196928 EGP196909:EGP196928 EQL196909:EQL196928 FAH196909:FAH196928 FKD196909:FKD196928 FTZ196909:FTZ196928 GDV196909:GDV196928 GNR196909:GNR196928 GXN196909:GXN196928 HHJ196909:HHJ196928 HRF196909:HRF196928 IBB196909:IBB196928 IKX196909:IKX196928 IUT196909:IUT196928 JEP196909:JEP196928 JOL196909:JOL196928 JYH196909:JYH196928 KID196909:KID196928 KRZ196909:KRZ196928 LBV196909:LBV196928 LLR196909:LLR196928 LVN196909:LVN196928 MFJ196909:MFJ196928 MPF196909:MPF196928 MZB196909:MZB196928 NIX196909:NIX196928 NST196909:NST196928 OCP196909:OCP196928 OML196909:OML196928 OWH196909:OWH196928 PGD196909:PGD196928 PPZ196909:PPZ196928 PZV196909:PZV196928 QJR196909:QJR196928 QTN196909:QTN196928 RDJ196909:RDJ196928 RNF196909:RNF196928 RXB196909:RXB196928 SGX196909:SGX196928 SQT196909:SQT196928 TAP196909:TAP196928 TKL196909:TKL196928 TUH196909:TUH196928 UED196909:UED196928 UNZ196909:UNZ196928 UXV196909:UXV196928 VHR196909:VHR196928 VRN196909:VRN196928 WBJ196909:WBJ196928 WLF196909:WLF196928 WVB196909:WVB196928 D262445:D262464 IP262445:IP262464 SL262445:SL262464 ACH262445:ACH262464 AMD262445:AMD262464 AVZ262445:AVZ262464 BFV262445:BFV262464 BPR262445:BPR262464 BZN262445:BZN262464 CJJ262445:CJJ262464 CTF262445:CTF262464 DDB262445:DDB262464 DMX262445:DMX262464 DWT262445:DWT262464 EGP262445:EGP262464 EQL262445:EQL262464 FAH262445:FAH262464 FKD262445:FKD262464 FTZ262445:FTZ262464 GDV262445:GDV262464 GNR262445:GNR262464 GXN262445:GXN262464 HHJ262445:HHJ262464 HRF262445:HRF262464 IBB262445:IBB262464 IKX262445:IKX262464 IUT262445:IUT262464 JEP262445:JEP262464 JOL262445:JOL262464 JYH262445:JYH262464 KID262445:KID262464 KRZ262445:KRZ262464 LBV262445:LBV262464 LLR262445:LLR262464 LVN262445:LVN262464 MFJ262445:MFJ262464 MPF262445:MPF262464 MZB262445:MZB262464 NIX262445:NIX262464 NST262445:NST262464 OCP262445:OCP262464 OML262445:OML262464 OWH262445:OWH262464 PGD262445:PGD262464 PPZ262445:PPZ262464 PZV262445:PZV262464 QJR262445:QJR262464 QTN262445:QTN262464 RDJ262445:RDJ262464 RNF262445:RNF262464 RXB262445:RXB262464 SGX262445:SGX262464 SQT262445:SQT262464 TAP262445:TAP262464 TKL262445:TKL262464 TUH262445:TUH262464 UED262445:UED262464 UNZ262445:UNZ262464 UXV262445:UXV262464 VHR262445:VHR262464 VRN262445:VRN262464 WBJ262445:WBJ262464 WLF262445:WLF262464 WVB262445:WVB262464 D327981:D328000 IP327981:IP328000 SL327981:SL328000 ACH327981:ACH328000 AMD327981:AMD328000 AVZ327981:AVZ328000 BFV327981:BFV328000 BPR327981:BPR328000 BZN327981:BZN328000 CJJ327981:CJJ328000 CTF327981:CTF328000 DDB327981:DDB328000 DMX327981:DMX328000 DWT327981:DWT328000 EGP327981:EGP328000 EQL327981:EQL328000 FAH327981:FAH328000 FKD327981:FKD328000 FTZ327981:FTZ328000 GDV327981:GDV328000 GNR327981:GNR328000 GXN327981:GXN328000 HHJ327981:HHJ328000 HRF327981:HRF328000 IBB327981:IBB328000 IKX327981:IKX328000 IUT327981:IUT328000 JEP327981:JEP328000 JOL327981:JOL328000 JYH327981:JYH328000 KID327981:KID328000 KRZ327981:KRZ328000 LBV327981:LBV328000 LLR327981:LLR328000 LVN327981:LVN328000 MFJ327981:MFJ328000 MPF327981:MPF328000 MZB327981:MZB328000 NIX327981:NIX328000 NST327981:NST328000 OCP327981:OCP328000 OML327981:OML328000 OWH327981:OWH328000 PGD327981:PGD328000 PPZ327981:PPZ328000 PZV327981:PZV328000 QJR327981:QJR328000 QTN327981:QTN328000 RDJ327981:RDJ328000 RNF327981:RNF328000 RXB327981:RXB328000 SGX327981:SGX328000 SQT327981:SQT328000 TAP327981:TAP328000 TKL327981:TKL328000 TUH327981:TUH328000 UED327981:UED328000 UNZ327981:UNZ328000 UXV327981:UXV328000 VHR327981:VHR328000 VRN327981:VRN328000 WBJ327981:WBJ328000 WLF327981:WLF328000 WVB327981:WVB328000 D393517:D393536 IP393517:IP393536 SL393517:SL393536 ACH393517:ACH393536 AMD393517:AMD393536 AVZ393517:AVZ393536 BFV393517:BFV393536 BPR393517:BPR393536 BZN393517:BZN393536 CJJ393517:CJJ393536 CTF393517:CTF393536 DDB393517:DDB393536 DMX393517:DMX393536 DWT393517:DWT393536 EGP393517:EGP393536 EQL393517:EQL393536 FAH393517:FAH393536 FKD393517:FKD393536 FTZ393517:FTZ393536 GDV393517:GDV393536 GNR393517:GNR393536 GXN393517:GXN393536 HHJ393517:HHJ393536 HRF393517:HRF393536 IBB393517:IBB393536 IKX393517:IKX393536 IUT393517:IUT393536 JEP393517:JEP393536 JOL393517:JOL393536 JYH393517:JYH393536 KID393517:KID393536 KRZ393517:KRZ393536 LBV393517:LBV393536 LLR393517:LLR393536 LVN393517:LVN393536 MFJ393517:MFJ393536 MPF393517:MPF393536 MZB393517:MZB393536 NIX393517:NIX393536 NST393517:NST393536 OCP393517:OCP393536 OML393517:OML393536 OWH393517:OWH393536 PGD393517:PGD393536 PPZ393517:PPZ393536 PZV393517:PZV393536 QJR393517:QJR393536 QTN393517:QTN393536 RDJ393517:RDJ393536 RNF393517:RNF393536 RXB393517:RXB393536 SGX393517:SGX393536 SQT393517:SQT393536 TAP393517:TAP393536 TKL393517:TKL393536 TUH393517:TUH393536 UED393517:UED393536 UNZ393517:UNZ393536 UXV393517:UXV393536 VHR393517:VHR393536 VRN393517:VRN393536 WBJ393517:WBJ393536 WLF393517:WLF393536 WVB393517:WVB393536 D459053:D459072 IP459053:IP459072 SL459053:SL459072 ACH459053:ACH459072 AMD459053:AMD459072 AVZ459053:AVZ459072 BFV459053:BFV459072 BPR459053:BPR459072 BZN459053:BZN459072 CJJ459053:CJJ459072 CTF459053:CTF459072 DDB459053:DDB459072 DMX459053:DMX459072 DWT459053:DWT459072 EGP459053:EGP459072 EQL459053:EQL459072 FAH459053:FAH459072 FKD459053:FKD459072 FTZ459053:FTZ459072 GDV459053:GDV459072 GNR459053:GNR459072 GXN459053:GXN459072 HHJ459053:HHJ459072 HRF459053:HRF459072 IBB459053:IBB459072 IKX459053:IKX459072 IUT459053:IUT459072 JEP459053:JEP459072 JOL459053:JOL459072 JYH459053:JYH459072 KID459053:KID459072 KRZ459053:KRZ459072 LBV459053:LBV459072 LLR459053:LLR459072 LVN459053:LVN459072 MFJ459053:MFJ459072 MPF459053:MPF459072 MZB459053:MZB459072 NIX459053:NIX459072 NST459053:NST459072 OCP459053:OCP459072 OML459053:OML459072 OWH459053:OWH459072 PGD459053:PGD459072 PPZ459053:PPZ459072 PZV459053:PZV459072 QJR459053:QJR459072 QTN459053:QTN459072 RDJ459053:RDJ459072 RNF459053:RNF459072 RXB459053:RXB459072 SGX459053:SGX459072 SQT459053:SQT459072 TAP459053:TAP459072 TKL459053:TKL459072 TUH459053:TUH459072 UED459053:UED459072 UNZ459053:UNZ459072 UXV459053:UXV459072 VHR459053:VHR459072 VRN459053:VRN459072 WBJ459053:WBJ459072 WLF459053:WLF459072 WVB459053:WVB459072 D524589:D524608 IP524589:IP524608 SL524589:SL524608 ACH524589:ACH524608 AMD524589:AMD524608 AVZ524589:AVZ524608 BFV524589:BFV524608 BPR524589:BPR524608 BZN524589:BZN524608 CJJ524589:CJJ524608 CTF524589:CTF524608 DDB524589:DDB524608 DMX524589:DMX524608 DWT524589:DWT524608 EGP524589:EGP524608 EQL524589:EQL524608 FAH524589:FAH524608 FKD524589:FKD524608 FTZ524589:FTZ524608 GDV524589:GDV524608 GNR524589:GNR524608 GXN524589:GXN524608 HHJ524589:HHJ524608 HRF524589:HRF524608 IBB524589:IBB524608 IKX524589:IKX524608 IUT524589:IUT524608 JEP524589:JEP524608 JOL524589:JOL524608 JYH524589:JYH524608 KID524589:KID524608 KRZ524589:KRZ524608 LBV524589:LBV524608 LLR524589:LLR524608 LVN524589:LVN524608 MFJ524589:MFJ524608 MPF524589:MPF524608 MZB524589:MZB524608 NIX524589:NIX524608 NST524589:NST524608 OCP524589:OCP524608 OML524589:OML524608 OWH524589:OWH524608 PGD524589:PGD524608 PPZ524589:PPZ524608 PZV524589:PZV524608 QJR524589:QJR524608 QTN524589:QTN524608 RDJ524589:RDJ524608 RNF524589:RNF524608 RXB524589:RXB524608 SGX524589:SGX524608 SQT524589:SQT524608 TAP524589:TAP524608 TKL524589:TKL524608 TUH524589:TUH524608 UED524589:UED524608 UNZ524589:UNZ524608 UXV524589:UXV524608 VHR524589:VHR524608 VRN524589:VRN524608 WBJ524589:WBJ524608 WLF524589:WLF524608 WVB524589:WVB524608 D590125:D590144 IP590125:IP590144 SL590125:SL590144 ACH590125:ACH590144 AMD590125:AMD590144 AVZ590125:AVZ590144 BFV590125:BFV590144 BPR590125:BPR590144 BZN590125:BZN590144 CJJ590125:CJJ590144 CTF590125:CTF590144 DDB590125:DDB590144 DMX590125:DMX590144 DWT590125:DWT590144 EGP590125:EGP590144 EQL590125:EQL590144 FAH590125:FAH590144 FKD590125:FKD590144 FTZ590125:FTZ590144 GDV590125:GDV590144 GNR590125:GNR590144 GXN590125:GXN590144 HHJ590125:HHJ590144 HRF590125:HRF590144 IBB590125:IBB590144 IKX590125:IKX590144 IUT590125:IUT590144 JEP590125:JEP590144 JOL590125:JOL590144 JYH590125:JYH590144 KID590125:KID590144 KRZ590125:KRZ590144 LBV590125:LBV590144 LLR590125:LLR590144 LVN590125:LVN590144 MFJ590125:MFJ590144 MPF590125:MPF590144 MZB590125:MZB590144 NIX590125:NIX590144 NST590125:NST590144 OCP590125:OCP590144 OML590125:OML590144 OWH590125:OWH590144 PGD590125:PGD590144 PPZ590125:PPZ590144 PZV590125:PZV590144 QJR590125:QJR590144 QTN590125:QTN590144 RDJ590125:RDJ590144 RNF590125:RNF590144 RXB590125:RXB590144 SGX590125:SGX590144 SQT590125:SQT590144 TAP590125:TAP590144 TKL590125:TKL590144 TUH590125:TUH590144 UED590125:UED590144 UNZ590125:UNZ590144 UXV590125:UXV590144 VHR590125:VHR590144 VRN590125:VRN590144 WBJ590125:WBJ590144 WLF590125:WLF590144 WVB590125:WVB590144 D655661:D655680 IP655661:IP655680 SL655661:SL655680 ACH655661:ACH655680 AMD655661:AMD655680 AVZ655661:AVZ655680 BFV655661:BFV655680 BPR655661:BPR655680 BZN655661:BZN655680 CJJ655661:CJJ655680 CTF655661:CTF655680 DDB655661:DDB655680 DMX655661:DMX655680 DWT655661:DWT655680 EGP655661:EGP655680 EQL655661:EQL655680 FAH655661:FAH655680 FKD655661:FKD655680 FTZ655661:FTZ655680 GDV655661:GDV655680 GNR655661:GNR655680 GXN655661:GXN655680 HHJ655661:HHJ655680 HRF655661:HRF655680 IBB655661:IBB655680 IKX655661:IKX655680 IUT655661:IUT655680 JEP655661:JEP655680 JOL655661:JOL655680 JYH655661:JYH655680 KID655661:KID655680 KRZ655661:KRZ655680 LBV655661:LBV655680 LLR655661:LLR655680 LVN655661:LVN655680 MFJ655661:MFJ655680 MPF655661:MPF655680 MZB655661:MZB655680 NIX655661:NIX655680 NST655661:NST655680 OCP655661:OCP655680 OML655661:OML655680 OWH655661:OWH655680 PGD655661:PGD655680 PPZ655661:PPZ655680 PZV655661:PZV655680 QJR655661:QJR655680 QTN655661:QTN655680 RDJ655661:RDJ655680 RNF655661:RNF655680 RXB655661:RXB655680 SGX655661:SGX655680 SQT655661:SQT655680 TAP655661:TAP655680 TKL655661:TKL655680 TUH655661:TUH655680 UED655661:UED655680 UNZ655661:UNZ655680 UXV655661:UXV655680 VHR655661:VHR655680 VRN655661:VRN655680 WBJ655661:WBJ655680 WLF655661:WLF655680 WVB655661:WVB655680 D721197:D721216 IP721197:IP721216 SL721197:SL721216 ACH721197:ACH721216 AMD721197:AMD721216 AVZ721197:AVZ721216 BFV721197:BFV721216 BPR721197:BPR721216 BZN721197:BZN721216 CJJ721197:CJJ721216 CTF721197:CTF721216 DDB721197:DDB721216 DMX721197:DMX721216 DWT721197:DWT721216 EGP721197:EGP721216 EQL721197:EQL721216 FAH721197:FAH721216 FKD721197:FKD721216 FTZ721197:FTZ721216 GDV721197:GDV721216 GNR721197:GNR721216 GXN721197:GXN721216 HHJ721197:HHJ721216 HRF721197:HRF721216 IBB721197:IBB721216 IKX721197:IKX721216 IUT721197:IUT721216 JEP721197:JEP721216 JOL721197:JOL721216 JYH721197:JYH721216 KID721197:KID721216 KRZ721197:KRZ721216 LBV721197:LBV721216 LLR721197:LLR721216 LVN721197:LVN721216 MFJ721197:MFJ721216 MPF721197:MPF721216 MZB721197:MZB721216 NIX721197:NIX721216 NST721197:NST721216 OCP721197:OCP721216 OML721197:OML721216 OWH721197:OWH721216 PGD721197:PGD721216 PPZ721197:PPZ721216 PZV721197:PZV721216 QJR721197:QJR721216 QTN721197:QTN721216 RDJ721197:RDJ721216 RNF721197:RNF721216 RXB721197:RXB721216 SGX721197:SGX721216 SQT721197:SQT721216 TAP721197:TAP721216 TKL721197:TKL721216 TUH721197:TUH721216 UED721197:UED721216 UNZ721197:UNZ721216 UXV721197:UXV721216 VHR721197:VHR721216 VRN721197:VRN721216 WBJ721197:WBJ721216 WLF721197:WLF721216 WVB721197:WVB721216 D786733:D786752 IP786733:IP786752 SL786733:SL786752 ACH786733:ACH786752 AMD786733:AMD786752 AVZ786733:AVZ786752 BFV786733:BFV786752 BPR786733:BPR786752 BZN786733:BZN786752 CJJ786733:CJJ786752 CTF786733:CTF786752 DDB786733:DDB786752 DMX786733:DMX786752 DWT786733:DWT786752 EGP786733:EGP786752 EQL786733:EQL786752 FAH786733:FAH786752 FKD786733:FKD786752 FTZ786733:FTZ786752 GDV786733:GDV786752 GNR786733:GNR786752 GXN786733:GXN786752 HHJ786733:HHJ786752 HRF786733:HRF786752 IBB786733:IBB786752 IKX786733:IKX786752 IUT786733:IUT786752 JEP786733:JEP786752 JOL786733:JOL786752 JYH786733:JYH786752 KID786733:KID786752 KRZ786733:KRZ786752 LBV786733:LBV786752 LLR786733:LLR786752 LVN786733:LVN786752 MFJ786733:MFJ786752 MPF786733:MPF786752 MZB786733:MZB786752 NIX786733:NIX786752 NST786733:NST786752 OCP786733:OCP786752 OML786733:OML786752 OWH786733:OWH786752 PGD786733:PGD786752 PPZ786733:PPZ786752 PZV786733:PZV786752 QJR786733:QJR786752 QTN786733:QTN786752 RDJ786733:RDJ786752 RNF786733:RNF786752 RXB786733:RXB786752 SGX786733:SGX786752 SQT786733:SQT786752 TAP786733:TAP786752 TKL786733:TKL786752 TUH786733:TUH786752 UED786733:UED786752 UNZ786733:UNZ786752 UXV786733:UXV786752 VHR786733:VHR786752 VRN786733:VRN786752 WBJ786733:WBJ786752 WLF786733:WLF786752 WVB786733:WVB786752 D852269:D852288 IP852269:IP852288 SL852269:SL852288 ACH852269:ACH852288 AMD852269:AMD852288 AVZ852269:AVZ852288 BFV852269:BFV852288 BPR852269:BPR852288 BZN852269:BZN852288 CJJ852269:CJJ852288 CTF852269:CTF852288 DDB852269:DDB852288 DMX852269:DMX852288 DWT852269:DWT852288 EGP852269:EGP852288 EQL852269:EQL852288 FAH852269:FAH852288 FKD852269:FKD852288 FTZ852269:FTZ852288 GDV852269:GDV852288 GNR852269:GNR852288 GXN852269:GXN852288 HHJ852269:HHJ852288 HRF852269:HRF852288 IBB852269:IBB852288 IKX852269:IKX852288 IUT852269:IUT852288 JEP852269:JEP852288 JOL852269:JOL852288 JYH852269:JYH852288 KID852269:KID852288 KRZ852269:KRZ852288 LBV852269:LBV852288 LLR852269:LLR852288 LVN852269:LVN852288 MFJ852269:MFJ852288 MPF852269:MPF852288 MZB852269:MZB852288 NIX852269:NIX852288 NST852269:NST852288 OCP852269:OCP852288 OML852269:OML852288 OWH852269:OWH852288 PGD852269:PGD852288 PPZ852269:PPZ852288 PZV852269:PZV852288 QJR852269:QJR852288 QTN852269:QTN852288 RDJ852269:RDJ852288 RNF852269:RNF852288 RXB852269:RXB852288 SGX852269:SGX852288 SQT852269:SQT852288 TAP852269:TAP852288 TKL852269:TKL852288 TUH852269:TUH852288 UED852269:UED852288 UNZ852269:UNZ852288 UXV852269:UXV852288 VHR852269:VHR852288 VRN852269:VRN852288 WBJ852269:WBJ852288 WLF852269:WLF852288 WVB852269:WVB852288 D917805:D917824 IP917805:IP917824 SL917805:SL917824 ACH917805:ACH917824 AMD917805:AMD917824 AVZ917805:AVZ917824 BFV917805:BFV917824 BPR917805:BPR917824 BZN917805:BZN917824 CJJ917805:CJJ917824 CTF917805:CTF917824 DDB917805:DDB917824 DMX917805:DMX917824 DWT917805:DWT917824 EGP917805:EGP917824 EQL917805:EQL917824 FAH917805:FAH917824 FKD917805:FKD917824 FTZ917805:FTZ917824 GDV917805:GDV917824 GNR917805:GNR917824 GXN917805:GXN917824 HHJ917805:HHJ917824 HRF917805:HRF917824 IBB917805:IBB917824 IKX917805:IKX917824 IUT917805:IUT917824 JEP917805:JEP917824 JOL917805:JOL917824 JYH917805:JYH917824 KID917805:KID917824 KRZ917805:KRZ917824 LBV917805:LBV917824 LLR917805:LLR917824 LVN917805:LVN917824 MFJ917805:MFJ917824 MPF917805:MPF917824 MZB917805:MZB917824 NIX917805:NIX917824 NST917805:NST917824 OCP917805:OCP917824 OML917805:OML917824 OWH917805:OWH917824 PGD917805:PGD917824 PPZ917805:PPZ917824 PZV917805:PZV917824 QJR917805:QJR917824 QTN917805:QTN917824 RDJ917805:RDJ917824 RNF917805:RNF917824 RXB917805:RXB917824 SGX917805:SGX917824 SQT917805:SQT917824 TAP917805:TAP917824 TKL917805:TKL917824 TUH917805:TUH917824 UED917805:UED917824 UNZ917805:UNZ917824 UXV917805:UXV917824 VHR917805:VHR917824 VRN917805:VRN917824 WBJ917805:WBJ917824 WLF917805:WLF917824 WVB917805:WVB917824 D983341:D983360 IP983341:IP983360 SL983341:SL983360 ACH983341:ACH983360 AMD983341:AMD983360 AVZ983341:AVZ983360 BFV983341:BFV983360 BPR983341:BPR983360 BZN983341:BZN983360 CJJ983341:CJJ983360 CTF983341:CTF983360 DDB983341:DDB983360 DMX983341:DMX983360 DWT983341:DWT983360 EGP983341:EGP983360 EQL983341:EQL983360 FAH983341:FAH983360 FKD983341:FKD983360 FTZ983341:FTZ983360 GDV983341:GDV983360 GNR983341:GNR983360 GXN983341:GXN983360 HHJ983341:HHJ983360 HRF983341:HRF983360 IBB983341:IBB983360 IKX983341:IKX983360 IUT983341:IUT983360 JEP983341:JEP983360 JOL983341:JOL983360 JYH983341:JYH983360 KID983341:KID983360 KRZ983341:KRZ983360 LBV983341:LBV983360 LLR983341:LLR983360 LVN983341:LVN983360 MFJ983341:MFJ983360 MPF983341:MPF983360 MZB983341:MZB983360 NIX983341:NIX983360 NST983341:NST983360 OCP983341:OCP983360 OML983341:OML983360 OWH983341:OWH983360 PGD983341:PGD983360 PPZ983341:PPZ983360 PZV983341:PZV983360 QJR983341:QJR983360 QTN983341:QTN983360 RDJ983341:RDJ983360 RNF983341:RNF983360 RXB983341:RXB983360 SGX983341:SGX983360 SQT983341:SQT983360 TAP983341:TAP983360 TKL983341:TKL983360 TUH983341:TUH983360 UED983341:UED983360 UNZ983341:UNZ983360 UXV983341:UXV983360 VHR983341:VHR983360 VRN983341:VRN983360 WBJ983341:WBJ983360 WLF983341:WLF983360 IP31:IP32 SL31:SL32 ACH31:ACH32 AMD31:AMD32 AVZ31:AVZ32 BFV31:BFV32 BPR31:BPR32 BZN31:BZN32 CJJ31:CJJ32 CTF31:CTF32 DDB31:DDB32 DMX31:DMX32 DWT31:DWT32 EGP31:EGP32 EQL31:EQL32 FAH31:FAH32 FKD31:FKD32 FTZ31:FTZ32 GDV31:GDV32 GNR31:GNR32 GXN31:GXN32 HHJ31:HHJ32 HRF31:HRF32 IBB31:IBB32 IKX31:IKX32 IUT31:IUT32 JEP31:JEP32 JOL31:JOL32 JYH31:JYH32 KID31:KID32 KRZ31:KRZ32 LBV31:LBV32 LLR31:LLR32 LVN31:LVN32 MFJ31:MFJ32 MPF31:MPF32 MZB31:MZB32 NIX31:NIX32 NST31:NST32 OCP31:OCP32 OML31:OML32 OWH31:OWH32 PGD31:PGD32 PPZ31:PPZ32 PZV31:PZV32 QJR31:QJR32 QTN31:QTN32 RDJ31:RDJ32 RNF31:RNF32 RXB31:RXB32 SGX31:SGX32 SQT31:SQT32 TAP31:TAP32 TKL31:TKL32 TUH31:TUH32 UED31:UED32 UNZ31:UNZ32 UXV31:UXV32 VHR31:VHR32 VRN31:VRN32 WBJ31:WBJ32 WLF31:WLF32 WVB31:WVB32 IP35:IP304 SL35:SL304 ACH35:ACH304 AMD35:AMD304 AVZ35:AVZ304 BFV35:BFV304 BPR35:BPR304 BZN35:BZN304 CJJ35:CJJ304 CTF35:CTF304 DDB35:DDB304 DMX35:DMX304 DWT35:DWT304 EGP35:EGP304 EQL35:EQL304 FAH35:FAH304 FKD35:FKD304 FTZ35:FTZ304 GDV35:GDV304 GNR35:GNR304 GXN35:GXN304 HHJ35:HHJ304 HRF35:HRF304 IBB35:IBB304 IKX35:IKX304 IUT35:IUT304 JEP35:JEP304 JOL35:JOL304 JYH35:JYH304 KID35:KID304 KRZ35:KRZ304 LBV35:LBV304 LLR35:LLR304 LVN35:LVN304 MFJ35:MFJ304 MPF35:MPF304 MZB35:MZB304 NIX35:NIX304 NST35:NST304 OCP35:OCP304 OML35:OML304 OWH35:OWH304 PGD35:PGD304 PPZ35:PPZ304 PZV35:PZV304 QJR35:QJR304 QTN35:QTN304 RDJ35:RDJ304 RNF35:RNF304 RXB35:RXB304 SGX35:SGX304 SQT35:SQT304 TAP35:TAP304 TKL35:TKL304 TUH35:TUH304 UED35:UED304 UNZ35:UNZ304 UXV35:UXV304 VHR35:VHR304 VRN35:VRN304 WBJ35:WBJ304 WLF35:WLF304 WVB35:WVB304" xr:uid="{5F1E5C92-A1BF-4F43-B037-77B38475270A}">
      <formula1>"Withdrawal, Storage capacity, Storage, Vaporisation capacity, Vaporisation, Liquefaction capacity, Liquefaction, Compression capacity, Compression, Other (specify in column AH)"</formula1>
    </dataValidation>
    <dataValidation type="list" allowBlank="1" showInputMessage="1" showErrorMessage="1" sqref="V14:V345" xr:uid="{BC8FEE5B-C437-4C00-A95F-C121387DEF73}">
      <formula1>"firm, as available and interruptible, other (specify in column W)"</formula1>
    </dataValidation>
  </dataValidations>
  <pageMargins left="0.75" right="0.75" top="1" bottom="1" header="0.5" footer="0.5"/>
  <pageSetup paperSize="9" scale="10" orientation="landscape" verticalDpi="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Actual prices payable 198G</vt:lpstr>
      <vt:lpstr>'Actual prices payable 198G'!Print_Area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Chotima Micallef</dc:creator>
  <cp:lastModifiedBy>Ee Siew Ong</cp:lastModifiedBy>
  <dcterms:created xsi:type="dcterms:W3CDTF">2023-08-17T06:17:31Z</dcterms:created>
  <dcterms:modified xsi:type="dcterms:W3CDTF">2026-04-07T07:31:22Z</dcterms:modified>
</cp:coreProperties>
</file>